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для заполнения" sheetId="1" r:id="rId1"/>
  </sheets>
  <definedNames>
    <definedName name="A" localSheetId="0">#REF!</definedName>
    <definedName name="A">#REF!</definedName>
    <definedName name="bio">#REF!</definedName>
    <definedName name="Biology">#REF!</definedName>
    <definedName name="f" localSheetId="0">#REF!</definedName>
    <definedName name="f">#REF!</definedName>
    <definedName name="n" localSheetId="0">#REF!</definedName>
    <definedName name="n">#REF!</definedName>
    <definedName name="p" localSheetId="0">#REF!</definedName>
    <definedName name="p">#REF!</definedName>
    <definedName name="pz" localSheetId="0">#REF!</definedName>
    <definedName name="pz">#REF!</definedName>
    <definedName name="rt" localSheetId="0">#REF!</definedName>
    <definedName name="rt">#REF!</definedName>
    <definedName name="z" localSheetId="0">#REF!</definedName>
    <definedName name="z">#REF!</definedName>
    <definedName name="интерзона" localSheetId="0">#REF!</definedName>
    <definedName name="интерзона">#REF!</definedName>
    <definedName name="Курс" localSheetId="0">#REF!</definedName>
    <definedName name="Курс">#REF!</definedName>
    <definedName name="КурсД" localSheetId="0">#REF!</definedName>
    <definedName name="КурсД">#REF!</definedName>
    <definedName name="КурсЕ" localSheetId="0">#REF!</definedName>
    <definedName name="КурсЕ">#REF!</definedName>
    <definedName name="Расширенный" localSheetId="0">#REF!</definedName>
    <definedName name="Расширенный">#REF!</definedName>
    <definedName name="Риски" localSheetId="0">#REF!</definedName>
    <definedName name="Риски">#REF!</definedName>
    <definedName name="Ставка_внутренняя" localSheetId="0">#REF!</definedName>
    <definedName name="Ставка_внутренняя">#REF!</definedName>
    <definedName name="Ставка_подряд_внештатник" localSheetId="0">#REF!</definedName>
    <definedName name="Ставка_подряд_внештатник">#REF!</definedName>
    <definedName name="Ставка_подряд_инженер" localSheetId="0">#REF!</definedName>
    <definedName name="Ставка_подряд_инженер">#REF!</definedName>
    <definedName name="Ставка_подряд_инженер2" localSheetId="0">#REF!</definedName>
    <definedName name="Ставка_подряд_инженер2">#REF!</definedName>
    <definedName name="Ставка_подряд_программист" localSheetId="0">#REF!</definedName>
    <definedName name="Ставка_подряд_программист">#REF!</definedName>
    <definedName name="Ставка_подряд_проектиовщик" localSheetId="0">#REF!</definedName>
    <definedName name="Ставка_подряд_проектиовщик">#REF!</definedName>
    <definedName name="Ставка_подряд_техник" localSheetId="0">#REF!</definedName>
    <definedName name="Ставка_подряд_техник">#REF!</definedName>
    <definedName name="Ставка_продажа_инженер" localSheetId="0">#REF!</definedName>
    <definedName name="Ставка_продажа_инженер">#REF!</definedName>
    <definedName name="Ставка_продажа_монтажник" localSheetId="0">#REF!</definedName>
    <definedName name="Ставка_продажа_монтажник">#REF!</definedName>
    <definedName name="Ставка_продажа_программист" localSheetId="0">#REF!</definedName>
    <definedName name="Ставка_продажа_программист">#REF!</definedName>
  </definedNames>
  <calcPr fullCalcOnLoad="1"/>
</workbook>
</file>

<file path=xl/sharedStrings.xml><?xml version="1.0" encoding="utf-8"?>
<sst xmlns="http://schemas.openxmlformats.org/spreadsheetml/2006/main" count="263" uniqueCount="220">
  <si>
    <t>№ п/п</t>
  </si>
  <si>
    <t>Ед. изм.</t>
  </si>
  <si>
    <t>1.</t>
  </si>
  <si>
    <t>2.</t>
  </si>
  <si>
    <t>3.</t>
  </si>
  <si>
    <t>4.</t>
  </si>
  <si>
    <t>Наименование раздела (Мебель)</t>
  </si>
  <si>
    <t>Краткие примерные технические характеристики</t>
  </si>
  <si>
    <t>Примерная модель</t>
  </si>
  <si>
    <t>2.1</t>
  </si>
  <si>
    <t>5.</t>
  </si>
  <si>
    <t>6.</t>
  </si>
  <si>
    <t>7.</t>
  </si>
  <si>
    <t>Ответственный исполнитель</t>
  </si>
  <si>
    <t>(наименование субъекта РФ)</t>
  </si>
  <si>
    <t>комплект</t>
  </si>
  <si>
    <t>1.1</t>
  </si>
  <si>
    <t>МФУ (принтер, сканер, копир)</t>
  </si>
  <si>
    <t>шт.</t>
  </si>
  <si>
    <t>1.2</t>
  </si>
  <si>
    <t>1.3</t>
  </si>
  <si>
    <t>1.4</t>
  </si>
  <si>
    <t xml:space="preserve">Аккумуляторная дрель-винтоверт </t>
  </si>
  <si>
    <t>Набор бит</t>
  </si>
  <si>
    <t xml:space="preserve">Набор сверл универсальный </t>
  </si>
  <si>
    <t>Многофункциональный инструмент (мультитул)</t>
  </si>
  <si>
    <t xml:space="preserve">Цифровой штангенциркуль </t>
  </si>
  <si>
    <t xml:space="preserve">Электролобзик </t>
  </si>
  <si>
    <t>Шлем виртуальной реальности</t>
  </si>
  <si>
    <t>Канцелярские ножи</t>
  </si>
  <si>
    <t>Комплект для обучения шахматам</t>
  </si>
  <si>
    <t>3.1</t>
  </si>
  <si>
    <t>Фотоаппарат с объективом</t>
  </si>
  <si>
    <t>Штатив</t>
  </si>
  <si>
    <t>Микрофон</t>
  </si>
  <si>
    <t>4.1</t>
  </si>
  <si>
    <t>4.2</t>
  </si>
  <si>
    <t>4.3</t>
  </si>
  <si>
    <t>4.4</t>
  </si>
  <si>
    <t>4.5</t>
  </si>
  <si>
    <t>Тренажёр-манекен для отработки сердечно-лёгочной реанимации</t>
  </si>
  <si>
    <t>Тренажёр-манекен для отработки приемов удаления инородного тела из верхних дыхательных путей</t>
  </si>
  <si>
    <t>Набор имитаторов травм и поражений</t>
  </si>
  <si>
    <t>Воротник шейный</t>
  </si>
  <si>
    <t>Табельные средства для оказания первой медицинской помощи</t>
  </si>
  <si>
    <t>Комплект мебели</t>
  </si>
  <si>
    <t>5.1</t>
  </si>
  <si>
    <t>Ноутбук мобильного класса</t>
  </si>
  <si>
    <t>ИТОГО за комплект, руб.</t>
  </si>
  <si>
    <t>КОЛ-ВО ОСНАЩАЕМЫХ ОБЪЕКТОВ</t>
  </si>
  <si>
    <t>6.1</t>
  </si>
  <si>
    <t>ВСЕГО***, руб.</t>
  </si>
  <si>
    <t>*** Сумма ВСЕГО должна соответствовать общей сумме субсидии (федеральный и региональный бюджет)</t>
  </si>
  <si>
    <t>Урок технологии</t>
  </si>
  <si>
    <t>Аддитивное оборудование</t>
  </si>
  <si>
    <t>1.1.1</t>
  </si>
  <si>
    <t>1.1.2</t>
  </si>
  <si>
    <t>3D-принтер</t>
  </si>
  <si>
    <t>Пластик для 3D-принтера</t>
  </si>
  <si>
    <t>1.2.1</t>
  </si>
  <si>
    <t>Компьютерное оборудование</t>
  </si>
  <si>
    <t>1.2.2</t>
  </si>
  <si>
    <t>Аккумуляторный и ручной инструмент</t>
  </si>
  <si>
    <t>1.3.1</t>
  </si>
  <si>
    <t>1.3.2</t>
  </si>
  <si>
    <t>1.3.3</t>
  </si>
  <si>
    <t>1.3.4</t>
  </si>
  <si>
    <t>1.3.5</t>
  </si>
  <si>
    <t>1.3.6</t>
  </si>
  <si>
    <t>Набор запасных стержней для клеевого пистолета</t>
  </si>
  <si>
    <t xml:space="preserve">Клеевой пистолет </t>
  </si>
  <si>
    <t>1.3.7</t>
  </si>
  <si>
    <t>1.3.8</t>
  </si>
  <si>
    <t>1.3.9</t>
  </si>
  <si>
    <t>Набор универсальных пилок для электролобзика</t>
  </si>
  <si>
    <t>Ручной лобзик</t>
  </si>
  <si>
    <t>1.3.10</t>
  </si>
  <si>
    <t>1.3.11</t>
  </si>
  <si>
    <t>1.3.12</t>
  </si>
  <si>
    <t>Набор пилок для ручного лобзика</t>
  </si>
  <si>
    <t>Учебное оборудование</t>
  </si>
  <si>
    <t>Ноутбук виртуальной реальности</t>
  </si>
  <si>
    <t>Фотограмметрическое программное обеспечение</t>
  </si>
  <si>
    <t>1.4.1</t>
  </si>
  <si>
    <t>1.4.2</t>
  </si>
  <si>
    <t>1.4.3</t>
  </si>
  <si>
    <t>1.4.4</t>
  </si>
  <si>
    <t>1.4.5</t>
  </si>
  <si>
    <t>1.4.6</t>
  </si>
  <si>
    <t>Квадрокоптер, тип 1</t>
  </si>
  <si>
    <t>Квадрокоптер, тип 2</t>
  </si>
  <si>
    <t>Смартфон</t>
  </si>
  <si>
    <t>Практическое пособие для изучения основ механики, кинематики, динамики  в начальной и основной школе</t>
  </si>
  <si>
    <t>1.4.7</t>
  </si>
  <si>
    <t>Оборудование для шахматной зоны</t>
  </si>
  <si>
    <t>Медиазона</t>
  </si>
  <si>
    <t>3.2</t>
  </si>
  <si>
    <t>3.3</t>
  </si>
  <si>
    <t>3.4</t>
  </si>
  <si>
    <t>Карта памяти для фотоаппарата</t>
  </si>
  <si>
    <t>Оборудование для изучения основ безопасности жизнедеятельности и оказания первой помощи</t>
  </si>
  <si>
    <t>Шина складная</t>
  </si>
  <si>
    <t>4.6</t>
  </si>
  <si>
    <t>для создания (обновления) материально-технической базы общеобразовательных организаций, расположенных в сельской местности в 2020 году</t>
  </si>
  <si>
    <t>Программное обеспечение, распространяемое бесплатно</t>
  </si>
  <si>
    <t>Программное обеспечение для 3D-моделирования</t>
  </si>
  <si>
    <t>Программное обеспечение для подготовки 3D-моделей к печати</t>
  </si>
  <si>
    <t>лицензия</t>
  </si>
  <si>
    <t>6.2</t>
  </si>
  <si>
    <t>Наименование оборудования</t>
  </si>
  <si>
    <t>* Примерная расчетная цена</t>
  </si>
  <si>
    <t>Цена*, руб.</t>
  </si>
  <si>
    <t>** Может приобретаться только в случае полной комплектации образовательной организации основным перечнем оборудования</t>
  </si>
  <si>
    <t>Иное**</t>
  </si>
  <si>
    <t>Цифровая лаборатория</t>
  </si>
  <si>
    <t xml:space="preserve">Комплект кабелей и переходников </t>
  </si>
  <si>
    <t>Робототехническое оборудование для обучения программированию</t>
  </si>
  <si>
    <t>7.1</t>
  </si>
  <si>
    <t>Учебная и методическая литература</t>
  </si>
  <si>
    <t>Комплект комплектующих и расходных материалов</t>
  </si>
  <si>
    <t>Телекоммуникационное оборудование</t>
  </si>
  <si>
    <t>Конструкторы для моделирования</t>
  </si>
  <si>
    <t>Мебель</t>
  </si>
  <si>
    <t>Программное обеспечение</t>
  </si>
  <si>
    <t>7.2</t>
  </si>
  <si>
    <t>7.3</t>
  </si>
  <si>
    <t>7.4</t>
  </si>
  <si>
    <t>7.5</t>
  </si>
  <si>
    <t>7.6</t>
  </si>
  <si>
    <t>7.7</t>
  </si>
  <si>
    <t>7.8</t>
  </si>
  <si>
    <t>7.9</t>
  </si>
  <si>
    <t>Количество</t>
  </si>
  <si>
    <t>ИНФРАСТРУКТУРНЫЙ ЛИСТ</t>
  </si>
  <si>
    <t xml:space="preserve">Минимальное количество </t>
  </si>
  <si>
    <t>Комплект min</t>
  </si>
  <si>
    <t>Комплект стандарт</t>
  </si>
  <si>
    <t>Комплект расшир</t>
  </si>
  <si>
    <t>Стоимость комплекта min, руб.</t>
  </si>
  <si>
    <t>Стоимость комплекта стандарт, руб.</t>
  </si>
  <si>
    <t>Стоимость комплекта расшир, руб.</t>
  </si>
  <si>
    <t>Итого по объектам , руб.</t>
  </si>
  <si>
    <t>Общий объём оборудования (проверка)</t>
  </si>
  <si>
    <t>Тип принтера: FDM, FFF
Материал (основной): PLA                                                
Количество печатающих головок: 1                                                 Рабочий стол: с подогревом
Рабочая область (XYZ): от 180x180x180 мм 
Максимальная скорость печати: не менее 150 мм/сек
Минимальная толщина слоя: не более 20 мкм
Закрытый корпус: наличие                                                               Охлаждение зоны печати: наличие</t>
  </si>
  <si>
    <t>Материал: PLA
Вес катушки: не менее 750 гр.
соответствие п. 1.1.1</t>
  </si>
  <si>
    <t>Тип устройства: МФУ
Цветность: черно-белый
Формат бумаги: не менее А4
Технология печати: лазерная
Разрешение печати: не менее 1200х1200 точек</t>
  </si>
  <si>
    <t>Форм-фактор: трансформер,
Жесткая клавиатура: требуется                                             Наличие русской раскладки клавиатуры: требуется
Сенсорный экран: требуется
Угол поворота сенсорного экрана (в случае неотключаемой клавиатуры): 360 градусов
Диагональ сенсорного экрана: не менее 11 дюймов
Производительность процессора (по тесту PassMark - CPU ВenchMark http://www.cpubenchmark.net/): не менее 2100 единиц,  
Объем оперативной памяти: не менее 4 Гб
Объем накопителя SSD/eMMC: не менее 128 Гб                         Время автономной работы от батареи: не менее 7 часов
Вес ноутбука: не более 1,45 кг
Стилус в комплекте поставки: требуется
Корпус ноутбука должен быть специально подготовлен для безопасного использования в учебном процессе (иметь защитное стекло повышенной прочности, выдерживать падение с высоты не менее 700 мм, сохранять работоспособность при попадании влаги, а также иметь противоскользящие и смягчающие удары элементы на корпусе): требуется
Предустановленная операционная система с графическим пользовательским интерфейсом, обеспечивающая работу распространенных образовательных и общесистемных приложений: требуется</t>
  </si>
  <si>
    <t>Число аккумуляторов в комплекте: не менее 2,               Напряжение аккумулятора: не менее 12 В,
Реверс: наличие,
Наличие двух скоростей,                                                                      Кейс/чемодан: наличие</t>
  </si>
  <si>
    <t>Держатель бит: наличие,
соответствие п 1.3.1,
количество бит в упаковке: не менее 25 шт.</t>
  </si>
  <si>
    <t>Типы обрабатываемой поверхности: камень, металл, дерево,
соответствие п 1.3.1,
количество сверл в упаковке: не менее 15 шт.,
минимальный диаметр: не более 3 мм.</t>
  </si>
  <si>
    <t>Многофункциональный инструмент должен обеспечивать: сверление, шлифование, резьбу, гравировку, фрезерование, полировку и т.д.                                                                     Возможность закрепления цанги - от 0,8 мм: наличие</t>
  </si>
  <si>
    <t>Функция регулировки температуры: наличие                         Диаметр клеевого стержня: 11 мм                                         Питание от электросети: наличие                                                Ножка-подставка: наличие</t>
  </si>
  <si>
    <t>Совместимость с клеевым пистолетом, п.1.3.5                   Количество стержней в наборе: не менее 10 штук</t>
  </si>
  <si>
    <t>Функция регулировки оборотов: наличие, 
Скобовидная рукоятка: наличие,                                                      Вес: не более 2,2 кг</t>
  </si>
  <si>
    <t>Совместимость с электролобзиком, п.1.3.8                       Количество пилок в наборе: не менее 5 шт.</t>
  </si>
  <si>
    <t>Глубина: не менее 280 мм, 
длина лезвия: не менее 120 мм</t>
  </si>
  <si>
    <t>Нож повышенной прочности в металлическом или пластиковом корпусе. Резиновые вставки на корпусе: наличие; Металлические направляющие: наличие</t>
  </si>
  <si>
    <t>Совместимость с ручным лобзиком, п.1.3.10,                    Количество пилок в упаковке: не менее 10 штук</t>
  </si>
  <si>
    <t>Возможность беспроводного использования: наличие,
контроллеры: не менее 2 штук,
разрешение: не менее 1440×1600 для каждого глаза,
встроенные стереонаушники: наличие,                        встроенные микрофоны: наличие, 
встроенные камеры: не менее 2 шт.</t>
  </si>
  <si>
    <t xml:space="preserve">Разрешение экрана: не менее 1920х1080 пикселей
Производительность процессора (по тесту PassMark - CPU ВenchMark http://www.cpubenchmark.net/): не менее 9500 единиц
Производительность графической подсистемы (по тесту PаssMark Videocard Bench-mark http://www.videocardbenchmark.net): не менее 11000 единиц
Объем оперативной памяти: не менее 8 Гб
Объем памяти видеокарты: не менее 6 Гб
Объем твердотельного накопителя: не менее 256 Гб
Наличие русской раскладки клавиатуры: требуется
Наличие цифрового видеовыхода, совместимого с поставляемым шлемом виртуальной реальности: требуется наличие                                                             Предустановленная ОС с графическим пользовательским интерфейсом, обеспечивающая работу распространенных образовательных и общесистемных приложений: требуется  </t>
  </si>
  <si>
    <t>Программное обеспечение для обработки изображений и определения формы, размеров, положения и иных характеристик объектов на плоскости или в пространстве.</t>
  </si>
  <si>
    <t>Форм-фактор: устройство или набор для сборки, 
 канал связи управления квадрокоптером: наличие, 
максимальная дальность передачи данных: не менее 2 км, 
бесколлекторные моторы: наличие, 
полетный контроллер: наличие, 
поддержка оптической системы навигации в помещении: наличие,
модуль фото/видеокамеры разрешением не менее 4К: наличие,
модуль навигации GPS/ГЛОНАСС: наличие,
пульт управления: наличие,
аккумуляторная батарея с зарядным устройством - наличие
программное приложение для программирования и управления квадрокоптером, в том числе для смартфонов: наличие</t>
  </si>
  <si>
    <t xml:space="preserve">Форм-фактор: устройство или набор для сборки, 
канал связи управления квадрокоптером: наличие, 
коллекторные моторы: наличие, 
полетный контроллер с возможностью программирования: наличие, 
поддержка оптической системы навигации в помещении: наличие, 
модуль Wi-Fi видеокамеры: наличие, 
камера оптического потока: наличие, 
аккумуляторная батарея с зарядным устройством: наличие, 
программное приложение для программирования и управления квадрокоптером, в том числе для смартфонов,                     </t>
  </si>
  <si>
    <t>Совместимость с квадрокоптером п. 1.4.4,
диагональ экрана: не менее 6.4",
разрешение экрана: не менее 2340×1080 пикселей,
встроенная память: не менее 64 ГБ,
оперативная память: не менее 4 Гб, 
емкость аккумулятора: не менее 4000 мАч,
вес: не более 200 гр.</t>
  </si>
  <si>
    <t>Конструктор для практико-ориентированного изучения устройства и принципов работы механических моделей различной степени сложности для глубокого погружения в основы инженерии и технологии. Позволяет собирать модели, в том числе с электродвигателем (кран, шагающий механизм, молот, лебедка и т. д.). Количество моделей: не менее 50</t>
  </si>
  <si>
    <t>Шахматы — материал фигур и доски: дерево — не менее 3 комплектов,
часы шахматные — механические или электронные — не менее 3 шт.</t>
  </si>
  <si>
    <t>Количество эффективных пикселов не менее 18 млн;                      Разъем для микрофона 3.5 мм: рекомендуется;                      Запись видео: наличие</t>
  </si>
  <si>
    <t>Объем памяти: не менее 64 Гб,
класс: не ниже 10</t>
  </si>
  <si>
    <t>Максимальная нагрузка: не менее 2 кг                                  максимальная высота съёмки: не менее 148 см</t>
  </si>
  <si>
    <t>Минимальные: манекен взрослого или ребенка (торс и голова). Возможно переключение режимов «взрослый/ребенок»: опционально, Устройство: оборудован имитаторами верхних дыхательных путей и сопряженных органов человека (легких, трахеи, гортани, диафрагменной перегородки)</t>
  </si>
  <si>
    <t>Набор для демонстрации травм и поражений на манекене или живом человеке, полученных во время дорожно-транспортных происшествий, несчастных случаев, военных действий. Количество предметов в наборе: не менее 15 штук</t>
  </si>
  <si>
    <t>Шины транспортные иммобилизационные складные для рук и ног. Функция складывания: наличие</t>
  </si>
  <si>
    <t>Кровоостанавливающие жгуты, перевязочные средства. Наличие медицинских препаратов в комплекте недопустимо</t>
  </si>
  <si>
    <t>Облачный инструмент САПР/АСУП, охватывающий весь процесс работы с изделиями — от проектирования до изготовления</t>
  </si>
  <si>
    <t>Инструмент для перевода формата файла из одного типа в другой, понятный 3D-принтеру (п. 1.1.1). Применяется также для масштабирования изделий, расположения на рабочем столе, установки параметров печати и т. д.</t>
  </si>
  <si>
    <t>Оренбургская область</t>
  </si>
  <si>
    <t>Набор ЗУБР: Биты "МАСТЕР" с магнитным адаптером, хромомолибденовая сталь, 33 предмета [26045-H33]</t>
  </si>
  <si>
    <t>Машина гравировальная Зубр ЗГ-130ЭК H242</t>
  </si>
  <si>
    <t>Нож канцелярский 18мм Erich Krause (автофиксатор, металл) (19158)</t>
  </si>
  <si>
    <t>Квадрокоптер DJI Mavic Air White белый</t>
  </si>
  <si>
    <t>Часы шахматные кварцевые серые GY-4A-b и Шахматы «Кировские» большие (Россия, дерево, 43х21.5х6 см)</t>
  </si>
  <si>
    <t>Карта памяти для фотоаппарата Micro SecureDigital 128Gb Kingston SDCR/128GB {MicroSDXC Class 10 UHS-I V30 A1, Canvas React, SD adapter}</t>
  </si>
  <si>
    <t>Тренажер-манекен взрослого пострадавшего "Искандер" для отработки приемов удаления инородного тела из верхних дыхательных путей</t>
  </si>
  <si>
    <t>Манекен взрослого или ребенка ( в полный рост), 
переключение режимов «взрослый/ребенок»: опционально, 
коврик для проведения сердечно-легочной реанимации: наличие</t>
  </si>
  <si>
    <r>
      <t xml:space="preserve">PLA пластик для 3Д печати "НИТ катушка 1000 гр. </t>
    </r>
  </si>
  <si>
    <t>Начальник отдела общего образования Саблина Лариса Александровна</t>
  </si>
  <si>
    <t xml:space="preserve">Телефон рабочий (3532)342600, сотовый 89226250293, sla@obraz-orenburg.ru, sablina.09@mail.ru </t>
  </si>
  <si>
    <t>Клеевой пистолет REXANT 12-0111</t>
  </si>
  <si>
    <t>6.4" Смартфон Samsung Galaxy A30 64 ГБ [8x1.8 ГГц, 4 ГБ, 2 SIM, Super AMOLED, 2340x1080, камера 16+5 Мп, 3G, 4G, NFC, GPS, 4000 мА*ч]</t>
  </si>
  <si>
    <t>Набор сверл универсальный 18 шт. (камень,металл,дерево 3-10 мм) Metabo 627190000</t>
  </si>
  <si>
    <t>Лобзик PATRIOT LS 601 The One 190301709</t>
  </si>
  <si>
    <t>Набор пилок универсальный (5 шт) для лобзиков ПРАКТИКА 036-384</t>
  </si>
  <si>
    <t>Лобзик ручной КОБАЛЬТ 246-555</t>
  </si>
  <si>
    <t>Полотно для ручной ножовки STAYER Master 15321-S-10</t>
  </si>
  <si>
    <t xml:space="preserve">"Александр" тренажер-манекен взрослого пострадавшего для отработки приемов сердечно-легочной реанимации </t>
  </si>
  <si>
    <t>Обеспечивает самую высокую точность измерений и имеет длительный срок службы. Предназначен для измерения наружных и внутренних линейных размеров, а также глубин. Цифровое отсчетное устройство обеспечивает повышенную точность измерений. Нержавеющая сталь, корпус – металл.
корпус дисплея: пластик; 
глубиномер: наличие.</t>
  </si>
  <si>
    <t>Штангенциркуль ЗУБР ШЦЦ-I-150-0,01 [34463-150]</t>
  </si>
  <si>
    <t>Фотоаппарат D5600 KIT AF-P DX 18-55MM F/3.5-5.6G</t>
  </si>
  <si>
    <t>Длина кабеля: не менее 3-4 метров                                    Возможность подключения к ноутбуку/ПК/фотоаппарату: наличие</t>
  </si>
  <si>
    <t>М10 Имитаторы ранений и поражений (18 ран)</t>
  </si>
  <si>
    <t>Бандаж шейный Orto ШВВ для взрослых</t>
  </si>
  <si>
    <t>Аптечка первой помощи работникам «АППОЛО» приказ №169н (сумка), 22 набора</t>
  </si>
  <si>
    <t>Autodesk Fusion 360 или ИНВЕНТОР профессиональная 3D-САПР для проектирования и конструирования изделий</t>
  </si>
  <si>
    <t>Аккумуляторная дрель-шуруповерт СОЮЗ ДШС-3312Л 22 Н·м</t>
  </si>
  <si>
    <t xml:space="preserve">Квадрокоптер Rize Tello EDU </t>
  </si>
  <si>
    <t>Штатив Hama Gamma 153</t>
  </si>
  <si>
    <t>HAMA H-46040</t>
  </si>
  <si>
    <t>ZENIT 3 D</t>
  </si>
  <si>
    <t>Стол для шахмат: не менее 3 шт.,  
стул (табурет) для шахматной зоны: не менее 6 шт., 
стол для проектной деятельности: не менее 3 шт.,
стул для проектной зоны: не менее 6 шт., 
кресло-мешок (пуф): не менее 6 шт.</t>
  </si>
  <si>
    <t>Образовательное решение LEGO Education «Технология и основы механики» 9686</t>
  </si>
  <si>
    <t>1. Шахматный стол с ящиком (80х60х72 см, игровое поле 36х36 король h=11.5 см),                                  2.Стул для посетителей складной 'Jack Black', кожзам  V-Cerata, ш/к 39022, 179093,                                    3.Столы секционные, трапецевидные,  цвет светло-серый,                4.Стул для посетителей складной 'Jack Black', кожзам черный V-Cerata, ш/к 39022, 179093,                         5.Пуфы, цвет красный, экокожа</t>
  </si>
  <si>
    <t>ПРОФКЛЕЙ Ф11х200мм 10шт/упак (8219)</t>
  </si>
  <si>
    <t>HTC VIVE Cosmos</t>
  </si>
  <si>
    <t>КОМПЛЕКТЫ ШИН ТРАНСПОРТНЫХ КШТИВ-01 малый</t>
  </si>
  <si>
    <t>Agisoft Metashape Professional  Образовательная лицензия</t>
  </si>
  <si>
    <t>Ноутбук ASUS ROG GL531GV-AL357T, 15.6", IPS, Intel Core i5 9300H 2.4ГГц, 16Гб, 512Гб SSD, nVidia GeForce RTX 2060 - 6144 Мб, Windows 10, 90NR01I3-M07320, чёрный</t>
  </si>
  <si>
    <t xml:space="preserve">Kyocera ECOSYS M2235dn [1102VS3RU0] </t>
  </si>
  <si>
    <t xml:space="preserve">Raybook Bi1014 (Celeron N4100, 4 Gb, 128 Gb SSD, стилус) </t>
  </si>
  <si>
    <t>Программа для 3D-принтеров Cura 15.02.1</t>
  </si>
  <si>
    <t>министр образования Оренбургской области                                                                         А.А.Пахомов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</si>
</sst>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_₽_-;\-* #,##0.00\ _₽_-;_-* \-??\ _₽_-;_-@_-"/>
    <numFmt numFmtId="175" formatCode="_-* #,##0\ _₽_-;\-* #,##0\ _₽_-;_-* \-??\ _₽_-;_-@_-"/>
    <numFmt numFmtId="176" formatCode="0;\-0;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1" fillId="0" borderId="0">
      <alignment/>
      <protection/>
    </xf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center" vertical="top"/>
      <protection locked="0"/>
    </xf>
    <xf numFmtId="0" fontId="44" fillId="0" borderId="0" xfId="0" applyFont="1" applyFill="1" applyAlignment="1" applyProtection="1">
      <alignment vertical="top"/>
      <protection locked="0"/>
    </xf>
    <xf numFmtId="0" fontId="46" fillId="0" borderId="0" xfId="53" applyFont="1" applyFill="1" applyAlignment="1" applyProtection="1">
      <alignment horizontal="center" vertical="top" wrapText="1"/>
      <protection locked="0"/>
    </xf>
    <xf numFmtId="0" fontId="3" fillId="0" borderId="10" xfId="54" applyFont="1" applyFill="1" applyBorder="1" applyAlignment="1" applyProtection="1">
      <alignment horizontal="left" vertical="top"/>
      <protection locked="0"/>
    </xf>
    <xf numFmtId="0" fontId="3" fillId="7" borderId="10" xfId="54" applyFont="1" applyFill="1" applyBorder="1" applyAlignment="1" applyProtection="1">
      <alignment horizontal="left" vertical="top"/>
      <protection locked="0"/>
    </xf>
    <xf numFmtId="0" fontId="3" fillId="7" borderId="10" xfId="54" applyFont="1" applyFill="1" applyBorder="1" applyAlignment="1" applyProtection="1">
      <alignment horizontal="center" vertical="top"/>
      <protection locked="0"/>
    </xf>
    <xf numFmtId="173" fontId="3" fillId="7" borderId="10" xfId="62" applyFont="1" applyFill="1" applyBorder="1" applyAlignment="1" applyProtection="1">
      <alignment vertical="top"/>
      <protection locked="0"/>
    </xf>
    <xf numFmtId="173" fontId="3" fillId="0" borderId="10" xfId="62" applyFont="1" applyFill="1" applyBorder="1" applyAlignment="1" applyProtection="1">
      <alignment vertical="top"/>
      <protection locked="0"/>
    </xf>
    <xf numFmtId="0" fontId="2" fillId="7" borderId="10" xfId="54" applyFont="1" applyFill="1" applyBorder="1" applyAlignment="1" applyProtection="1">
      <alignment horizontal="left" vertical="top"/>
      <protection locked="0"/>
    </xf>
    <xf numFmtId="0" fontId="2" fillId="7" borderId="10" xfId="54" applyFont="1" applyFill="1" applyBorder="1" applyAlignment="1" applyProtection="1">
      <alignment horizontal="center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3" fontId="2" fillId="7" borderId="10" xfId="54" applyNumberFormat="1" applyFont="1" applyFill="1" applyBorder="1" applyAlignment="1" applyProtection="1">
      <alignment horizontal="center" vertical="top"/>
      <protection locked="0"/>
    </xf>
    <xf numFmtId="0" fontId="4" fillId="0" borderId="0" xfId="55" applyFont="1" applyFill="1" applyProtection="1">
      <alignment/>
      <protection locked="0"/>
    </xf>
    <xf numFmtId="0" fontId="2" fillId="7" borderId="10" xfId="0" applyFont="1" applyFill="1" applyBorder="1" applyAlignment="1" applyProtection="1">
      <alignment horizontal="center" vertical="top" wrapText="1"/>
      <protection locked="0"/>
    </xf>
    <xf numFmtId="0" fontId="2" fillId="7" borderId="10" xfId="54" applyFont="1" applyFill="1" applyBorder="1" applyAlignment="1" applyProtection="1">
      <alignment horizontal="left" vertical="top"/>
      <protection locked="0"/>
    </xf>
    <xf numFmtId="173" fontId="2" fillId="7" borderId="10" xfId="62" applyFont="1" applyFill="1" applyBorder="1" applyAlignment="1" applyProtection="1">
      <alignment vertical="top"/>
      <protection locked="0"/>
    </xf>
    <xf numFmtId="0" fontId="3" fillId="7" borderId="10" xfId="54" applyFont="1" applyFill="1" applyBorder="1" applyAlignment="1" applyProtection="1">
      <alignment horizontal="left" vertical="top"/>
      <protection locked="0"/>
    </xf>
    <xf numFmtId="173" fontId="3" fillId="7" borderId="10" xfId="62" applyFont="1" applyFill="1" applyBorder="1" applyAlignment="1" applyProtection="1">
      <alignment vertical="top"/>
      <protection locked="0"/>
    </xf>
    <xf numFmtId="0" fontId="3" fillId="0" borderId="10" xfId="54" applyFont="1" applyFill="1" applyBorder="1" applyAlignment="1" applyProtection="1">
      <alignment horizontal="center" vertical="top"/>
      <protection locked="0"/>
    </xf>
    <xf numFmtId="0" fontId="3" fillId="0" borderId="0" xfId="54" applyFont="1" applyFill="1" applyBorder="1" applyAlignment="1" applyProtection="1">
      <alignment horizontal="left" vertical="top"/>
      <protection locked="0"/>
    </xf>
    <xf numFmtId="0" fontId="3" fillId="0" borderId="0" xfId="54" applyFont="1" applyFill="1" applyBorder="1" applyAlignment="1" applyProtection="1">
      <alignment horizontal="center" vertical="top"/>
      <protection locked="0"/>
    </xf>
    <xf numFmtId="173" fontId="3" fillId="0" borderId="0" xfId="62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3" fillId="3" borderId="10" xfId="53" applyFont="1" applyFill="1" applyBorder="1" applyAlignment="1" applyProtection="1">
      <alignment horizontal="center" vertical="top" wrapText="1"/>
      <protection/>
    </xf>
    <xf numFmtId="0" fontId="3" fillId="3" borderId="10" xfId="54" applyFont="1" applyFill="1" applyBorder="1" applyAlignment="1" applyProtection="1">
      <alignment horizontal="center" vertical="top"/>
      <protection/>
    </xf>
    <xf numFmtId="0" fontId="3" fillId="3" borderId="10" xfId="54" applyFont="1" applyFill="1" applyBorder="1" applyAlignment="1" applyProtection="1">
      <alignment horizontal="center" vertical="top"/>
      <protection/>
    </xf>
    <xf numFmtId="0" fontId="2" fillId="3" borderId="10" xfId="54" applyFont="1" applyFill="1" applyBorder="1" applyAlignment="1" applyProtection="1">
      <alignment horizontal="center" vertical="top"/>
      <protection/>
    </xf>
    <xf numFmtId="0" fontId="2" fillId="3" borderId="10" xfId="54" applyFont="1" applyFill="1" applyBorder="1" applyAlignment="1" applyProtection="1">
      <alignment horizontal="center" vertical="top"/>
      <protection/>
    </xf>
    <xf numFmtId="175" fontId="2" fillId="3" borderId="10" xfId="65" applyNumberFormat="1" applyFont="1" applyFill="1" applyBorder="1" applyAlignment="1" applyProtection="1">
      <alignment horizontal="center" vertical="top"/>
      <protection/>
    </xf>
    <xf numFmtId="3" fontId="2" fillId="3" borderId="10" xfId="54" applyNumberFormat="1" applyFont="1" applyFill="1" applyBorder="1" applyAlignment="1" applyProtection="1">
      <alignment horizontal="center" vertical="top"/>
      <protection/>
    </xf>
    <xf numFmtId="3" fontId="2" fillId="3" borderId="10" xfId="54" applyNumberFormat="1" applyFont="1" applyFill="1" applyBorder="1" applyAlignment="1" applyProtection="1">
      <alignment horizontal="center" vertical="top"/>
      <protection/>
    </xf>
    <xf numFmtId="0" fontId="2" fillId="3" borderId="10" xfId="0" applyFont="1" applyFill="1" applyBorder="1" applyAlignment="1" applyProtection="1">
      <alignment horizontal="center" vertical="top" wrapText="1"/>
      <protection/>
    </xf>
    <xf numFmtId="0" fontId="2" fillId="3" borderId="10" xfId="0" applyFont="1" applyFill="1" applyBorder="1" applyAlignment="1" applyProtection="1">
      <alignment horizontal="center" vertical="top" wrapText="1"/>
      <protection/>
    </xf>
    <xf numFmtId="0" fontId="44" fillId="0" borderId="0" xfId="0" applyFont="1" applyAlignment="1" applyProtection="1">
      <alignment horizontal="left" vertical="top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49" fontId="3" fillId="0" borderId="10" xfId="53" applyNumberFormat="1" applyFont="1" applyFill="1" applyBorder="1" applyAlignment="1" applyProtection="1">
      <alignment horizontal="center" vertical="top" wrapText="1"/>
      <protection/>
    </xf>
    <xf numFmtId="0" fontId="3" fillId="0" borderId="10" xfId="53" applyFont="1" applyFill="1" applyBorder="1" applyAlignment="1" applyProtection="1">
      <alignment horizontal="center" vertical="top" wrapText="1"/>
      <protection/>
    </xf>
    <xf numFmtId="0" fontId="3" fillId="7" borderId="10" xfId="53" applyFont="1" applyFill="1" applyBorder="1" applyAlignment="1" applyProtection="1">
      <alignment horizontal="center" vertical="top" wrapText="1"/>
      <protection/>
    </xf>
    <xf numFmtId="0" fontId="3" fillId="7" borderId="10" xfId="53" applyFont="1" applyFill="1" applyBorder="1" applyAlignment="1" applyProtection="1">
      <alignment horizontal="center" vertical="top" wrapText="1"/>
      <protection/>
    </xf>
    <xf numFmtId="173" fontId="3" fillId="7" borderId="10" xfId="62" applyFont="1" applyFill="1" applyBorder="1" applyAlignment="1" applyProtection="1">
      <alignment horizontal="center" vertical="top"/>
      <protection/>
    </xf>
    <xf numFmtId="173" fontId="3" fillId="0" borderId="10" xfId="62" applyFont="1" applyFill="1" applyBorder="1" applyAlignment="1" applyProtection="1">
      <alignment horizontal="center" vertical="top" wrapText="1"/>
      <protection/>
    </xf>
    <xf numFmtId="0" fontId="3" fillId="0" borderId="10" xfId="54" applyFont="1" applyFill="1" applyBorder="1" applyAlignment="1" applyProtection="1">
      <alignment horizontal="left" vertical="top"/>
      <protection/>
    </xf>
    <xf numFmtId="0" fontId="47" fillId="0" borderId="0" xfId="0" applyFont="1" applyAlignment="1" applyProtection="1">
      <alignment horizontal="left" vertical="top"/>
      <protection/>
    </xf>
    <xf numFmtId="0" fontId="44" fillId="0" borderId="10" xfId="0" applyFont="1" applyFill="1" applyBorder="1" applyAlignment="1" applyProtection="1">
      <alignment horizontal="left" vertical="top"/>
      <protection/>
    </xf>
    <xf numFmtId="0" fontId="2" fillId="0" borderId="10" xfId="54" applyFont="1" applyFill="1" applyBorder="1" applyAlignment="1" applyProtection="1">
      <alignment horizontal="left" vertical="top"/>
      <protection/>
    </xf>
    <xf numFmtId="49" fontId="5" fillId="33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48" fillId="0" borderId="10" xfId="0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54" applyFont="1" applyFill="1" applyBorder="1" applyAlignment="1" applyProtection="1">
      <alignment horizontal="left" vertical="top" wrapText="1"/>
      <protection/>
    </xf>
    <xf numFmtId="173" fontId="3" fillId="0" borderId="10" xfId="62" applyFont="1" applyFill="1" applyBorder="1" applyAlignment="1" applyProtection="1">
      <alignment vertical="top"/>
      <protection/>
    </xf>
    <xf numFmtId="173" fontId="2" fillId="0" borderId="10" xfId="62" applyFont="1" applyFill="1" applyBorder="1" applyAlignment="1" applyProtection="1">
      <alignment vertical="top"/>
      <protection/>
    </xf>
    <xf numFmtId="173" fontId="4" fillId="0" borderId="10" xfId="62" applyFont="1" applyFill="1" applyBorder="1" applyAlignment="1" applyProtection="1">
      <alignment vertical="top"/>
      <protection/>
    </xf>
    <xf numFmtId="0" fontId="44" fillId="0" borderId="0" xfId="0" applyFont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horizontal="center" vertical="top"/>
      <protection locked="0"/>
    </xf>
    <xf numFmtId="0" fontId="46" fillId="0" borderId="10" xfId="53" applyFont="1" applyFill="1" applyBorder="1" applyAlignment="1" applyProtection="1">
      <alignment horizontal="center" vertical="top" wrapText="1"/>
      <protection/>
    </xf>
    <xf numFmtId="0" fontId="45" fillId="0" borderId="10" xfId="0" applyFont="1" applyFill="1" applyBorder="1" applyAlignment="1" applyProtection="1">
      <alignment horizontal="center" vertical="top"/>
      <protection/>
    </xf>
    <xf numFmtId="0" fontId="44" fillId="0" borderId="10" xfId="0" applyFont="1" applyFill="1" applyBorder="1" applyAlignment="1" applyProtection="1">
      <alignment horizontal="center" vertical="top"/>
      <protection/>
    </xf>
    <xf numFmtId="43" fontId="4" fillId="0" borderId="10" xfId="55" applyNumberFormat="1" applyFont="1" applyFill="1" applyBorder="1" applyAlignment="1" applyProtection="1">
      <alignment horizontal="center" vertical="top"/>
      <protection/>
    </xf>
    <xf numFmtId="173" fontId="45" fillId="0" borderId="10" xfId="0" applyNumberFormat="1" applyFont="1" applyFill="1" applyBorder="1" applyAlignment="1" applyProtection="1">
      <alignment horizontal="center" vertical="top"/>
      <protection/>
    </xf>
    <xf numFmtId="176" fontId="4" fillId="0" borderId="10" xfId="55" applyNumberFormat="1" applyFont="1" applyFill="1" applyBorder="1" applyAlignment="1" applyProtection="1">
      <alignment horizontal="center" vertical="top"/>
      <protection/>
    </xf>
    <xf numFmtId="176" fontId="45" fillId="0" borderId="10" xfId="0" applyNumberFormat="1" applyFont="1" applyFill="1" applyBorder="1" applyAlignment="1" applyProtection="1">
      <alignment horizontal="center" vertical="top"/>
      <protection/>
    </xf>
    <xf numFmtId="0" fontId="2" fillId="7" borderId="10" xfId="0" applyFont="1" applyFill="1" applyBorder="1" applyAlignment="1" applyProtection="1">
      <alignment horizontal="left" vertical="top" wrapText="1"/>
      <protection locked="0"/>
    </xf>
    <xf numFmtId="0" fontId="2" fillId="7" borderId="10" xfId="54" applyFont="1" applyFill="1" applyBorder="1" applyAlignment="1" applyProtection="1">
      <alignment horizontal="left" vertical="top" wrapText="1"/>
      <protection locked="0"/>
    </xf>
    <xf numFmtId="0" fontId="2" fillId="7" borderId="10" xfId="0" applyFont="1" applyFill="1" applyBorder="1" applyAlignment="1" applyProtection="1">
      <alignment horizontal="left" vertical="top" wrapText="1"/>
      <protection locked="0"/>
    </xf>
    <xf numFmtId="0" fontId="2" fillId="7" borderId="10" xfId="54" applyFont="1" applyFill="1" applyBorder="1" applyAlignment="1" applyProtection="1">
      <alignment horizontal="left" vertical="top" wrapText="1"/>
      <protection locked="0"/>
    </xf>
    <xf numFmtId="0" fontId="6" fillId="7" borderId="10" xfId="0" applyNumberFormat="1" applyFont="1" applyFill="1" applyBorder="1" applyAlignment="1" applyProtection="1">
      <alignment horizontal="center" vertical="top" wrapText="1"/>
      <protection locked="0"/>
    </xf>
    <xf numFmtId="0" fontId="2" fillId="7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0" xfId="0" applyFont="1" applyAlignment="1" applyProtection="1">
      <alignment vertical="top" wrapText="1"/>
      <protection locked="0"/>
    </xf>
    <xf numFmtId="0" fontId="44" fillId="0" borderId="0" xfId="0" applyFont="1" applyFill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44" fillId="0" borderId="0" xfId="0" applyFont="1" applyAlignment="1" applyProtection="1">
      <alignment vertical="top"/>
      <protection locked="0"/>
    </xf>
    <xf numFmtId="0" fontId="44" fillId="0" borderId="0" xfId="0" applyFont="1" applyFill="1" applyAlignment="1" applyProtection="1">
      <alignment horizontal="center" vertical="top" wrapText="1"/>
      <protection locked="0"/>
    </xf>
    <xf numFmtId="0" fontId="8" fillId="7" borderId="10" xfId="54" applyFont="1" applyFill="1" applyBorder="1" applyAlignment="1" applyProtection="1">
      <alignment horizontal="left" vertical="top" wrapText="1"/>
      <protection locked="0"/>
    </xf>
    <xf numFmtId="0" fontId="2" fillId="7" borderId="0" xfId="0" applyFont="1" applyFill="1" applyAlignment="1" applyProtection="1">
      <alignment horizontal="center" vertical="top" wrapText="1"/>
      <protection locked="0"/>
    </xf>
    <xf numFmtId="49" fontId="3" fillId="0" borderId="10" xfId="54" applyNumberFormat="1" applyFont="1" applyFill="1" applyBorder="1" applyAlignment="1" applyProtection="1">
      <alignment horizontal="left" vertical="top"/>
      <protection/>
    </xf>
    <xf numFmtId="49" fontId="2" fillId="0" borderId="10" xfId="54" applyNumberFormat="1" applyFont="1" applyFill="1" applyBorder="1" applyAlignment="1" applyProtection="1">
      <alignment horizontal="left" vertical="top"/>
      <protection/>
    </xf>
    <xf numFmtId="49" fontId="3" fillId="0" borderId="0" xfId="54" applyNumberFormat="1" applyFont="1" applyFill="1" applyBorder="1" applyAlignment="1" applyProtection="1">
      <alignment horizontal="left"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48" fillId="0" borderId="0" xfId="0" applyFont="1" applyAlignment="1" applyProtection="1">
      <alignment vertical="top"/>
      <protection locked="0"/>
    </xf>
    <xf numFmtId="0" fontId="2" fillId="7" borderId="11" xfId="0" applyNumberFormat="1" applyFont="1" applyFill="1" applyBorder="1" applyAlignment="1" applyProtection="1">
      <alignment horizontal="center" vertical="top" wrapText="1"/>
      <protection locked="0"/>
    </xf>
    <xf numFmtId="0" fontId="44" fillId="0" borderId="0" xfId="0" applyFont="1" applyFill="1" applyAlignment="1" applyProtection="1">
      <alignment vertical="top" wrapText="1"/>
      <protection locked="0"/>
    </xf>
    <xf numFmtId="173" fontId="3" fillId="0" borderId="12" xfId="62" applyFont="1" applyFill="1" applyBorder="1" applyAlignment="1" applyProtection="1">
      <alignment horizontal="center" vertical="top"/>
      <protection/>
    </xf>
    <xf numFmtId="173" fontId="3" fillId="0" borderId="13" xfId="62" applyFont="1" applyFill="1" applyBorder="1" applyAlignment="1" applyProtection="1">
      <alignment horizontal="center" vertical="top"/>
      <protection/>
    </xf>
    <xf numFmtId="173" fontId="3" fillId="0" borderId="14" xfId="62" applyFont="1" applyFill="1" applyBorder="1" applyAlignment="1" applyProtection="1">
      <alignment horizontal="center" vertical="top"/>
      <protection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center" vertical="top"/>
      <protection locked="0"/>
    </xf>
    <xf numFmtId="0" fontId="49" fillId="0" borderId="0" xfId="0" applyFont="1" applyFill="1" applyAlignment="1" applyProtection="1">
      <alignment vertical="top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Финансовый 3 2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77"/>
  <sheetViews>
    <sheetView tabSelected="1" zoomScalePageLayoutView="135" workbookViewId="0" topLeftCell="A1">
      <pane ySplit="8" topLeftCell="A9" activePane="bottomLeft" state="frozen"/>
      <selection pane="topLeft" activeCell="A33" sqref="A33"/>
      <selection pane="bottomLeft" activeCell="D84" sqref="D84"/>
    </sheetView>
  </sheetViews>
  <sheetFormatPr defaultColWidth="8.7109375" defaultRowHeight="15"/>
  <cols>
    <col min="1" max="1" width="5.8515625" style="8" customWidth="1"/>
    <col min="2" max="2" width="27.7109375" style="31" customWidth="1"/>
    <col min="3" max="3" width="48.7109375" style="8" customWidth="1"/>
    <col min="4" max="4" width="29.140625" style="8" customWidth="1"/>
    <col min="5" max="5" width="9.140625" style="8" customWidth="1"/>
    <col min="6" max="6" width="10.8515625" style="9" customWidth="1"/>
    <col min="7" max="7" width="11.8515625" style="9" customWidth="1"/>
    <col min="8" max="8" width="7.421875" style="9" customWidth="1"/>
    <col min="9" max="9" width="8.28125" style="9" customWidth="1"/>
    <col min="10" max="10" width="7.57421875" style="9" customWidth="1"/>
    <col min="11" max="11" width="12.421875" style="10" customWidth="1"/>
    <col min="12" max="12" width="10.00390625" style="10" customWidth="1"/>
    <col min="13" max="13" width="18.140625" style="10" customWidth="1"/>
    <col min="14" max="14" width="10.421875" style="10" customWidth="1"/>
    <col min="15" max="15" width="10.421875" style="9" customWidth="1"/>
    <col min="16" max="16" width="23.7109375" style="81" customWidth="1"/>
    <col min="17" max="16384" width="8.7109375" style="3" customWidth="1"/>
  </cols>
  <sheetData>
    <row r="1" spans="1:16" s="1" customFormat="1" ht="15">
      <c r="A1" s="84"/>
      <c r="B1" s="42"/>
      <c r="K1" s="84"/>
      <c r="L1" s="2"/>
      <c r="M1" s="2"/>
      <c r="N1" s="2"/>
      <c r="O1" s="65"/>
      <c r="P1" s="80"/>
    </row>
    <row r="2" spans="1:16" s="1" customFormat="1" ht="15">
      <c r="A2" s="84"/>
      <c r="B2" s="42"/>
      <c r="K2" s="84"/>
      <c r="L2" s="2"/>
      <c r="M2" s="2"/>
      <c r="N2" s="2"/>
      <c r="O2" s="65"/>
      <c r="P2" s="80"/>
    </row>
    <row r="3" spans="1:14" ht="15">
      <c r="A3" s="10"/>
      <c r="B3" s="8"/>
      <c r="C3" s="3"/>
      <c r="D3" s="3"/>
      <c r="E3" s="3"/>
      <c r="F3" s="4" t="s">
        <v>133</v>
      </c>
      <c r="G3" s="3"/>
      <c r="H3" s="3"/>
      <c r="I3" s="3"/>
      <c r="J3" s="3"/>
      <c r="L3" s="3"/>
      <c r="M3" s="3"/>
      <c r="N3" s="3"/>
    </row>
    <row r="4" spans="1:14" ht="15">
      <c r="A4" s="10"/>
      <c r="B4" s="43"/>
      <c r="C4" s="5" t="s">
        <v>103</v>
      </c>
      <c r="D4" s="5"/>
      <c r="E4" s="5"/>
      <c r="F4" s="5"/>
      <c r="G4" s="5"/>
      <c r="H4" s="5"/>
      <c r="I4" s="5"/>
      <c r="J4" s="5"/>
      <c r="L4" s="5"/>
      <c r="M4" s="5"/>
      <c r="N4" s="5"/>
    </row>
    <row r="5" spans="1:14" ht="15">
      <c r="A5" s="10"/>
      <c r="B5" s="7"/>
      <c r="C5" s="4"/>
      <c r="D5" s="3"/>
      <c r="E5" s="4" t="s">
        <v>175</v>
      </c>
      <c r="F5" s="3"/>
      <c r="G5" s="3"/>
      <c r="H5" s="3"/>
      <c r="I5" s="3"/>
      <c r="J5" s="3"/>
      <c r="L5" s="3"/>
      <c r="M5" s="3"/>
      <c r="N5" s="3"/>
    </row>
    <row r="6" spans="1:14" ht="15">
      <c r="A6" s="10"/>
      <c r="B6" s="7"/>
      <c r="C6" s="4"/>
      <c r="D6" s="3"/>
      <c r="E6" s="4"/>
      <c r="F6" s="4" t="s">
        <v>14</v>
      </c>
      <c r="G6" s="3"/>
      <c r="H6" s="3"/>
      <c r="I6" s="3"/>
      <c r="J6" s="3"/>
      <c r="L6" s="3"/>
      <c r="M6" s="3"/>
      <c r="N6" s="3"/>
    </row>
    <row r="7" spans="2:9" ht="15">
      <c r="B7" s="6"/>
      <c r="C7" s="7"/>
      <c r="I7" s="85"/>
    </row>
    <row r="8" spans="1:15" s="11" customFormat="1" ht="99.75">
      <c r="A8" s="44" t="s">
        <v>0</v>
      </c>
      <c r="B8" s="45" t="s">
        <v>109</v>
      </c>
      <c r="C8" s="46" t="s">
        <v>7</v>
      </c>
      <c r="D8" s="47" t="s">
        <v>8</v>
      </c>
      <c r="E8" s="32" t="s">
        <v>1</v>
      </c>
      <c r="F8" s="32" t="s">
        <v>132</v>
      </c>
      <c r="G8" s="32" t="s">
        <v>134</v>
      </c>
      <c r="H8" s="47" t="s">
        <v>135</v>
      </c>
      <c r="I8" s="47" t="s">
        <v>136</v>
      </c>
      <c r="J8" s="47" t="s">
        <v>137</v>
      </c>
      <c r="K8" s="48" t="s">
        <v>111</v>
      </c>
      <c r="L8" s="49" t="s">
        <v>138</v>
      </c>
      <c r="M8" s="49" t="s">
        <v>139</v>
      </c>
      <c r="N8" s="49" t="s">
        <v>140</v>
      </c>
      <c r="O8" s="67" t="s">
        <v>142</v>
      </c>
    </row>
    <row r="9" spans="1:16" s="4" customFormat="1" ht="15" customHeight="1">
      <c r="A9" s="88" t="s">
        <v>2</v>
      </c>
      <c r="B9" s="50" t="s">
        <v>53</v>
      </c>
      <c r="C9" s="13"/>
      <c r="D9" s="25"/>
      <c r="E9" s="33"/>
      <c r="F9" s="33"/>
      <c r="G9" s="34"/>
      <c r="H9" s="14"/>
      <c r="I9" s="14"/>
      <c r="J9" s="14"/>
      <c r="K9" s="26"/>
      <c r="L9" s="62"/>
      <c r="M9" s="62"/>
      <c r="N9" s="62"/>
      <c r="O9" s="68"/>
      <c r="P9" s="82"/>
    </row>
    <row r="10" spans="1:15" ht="15" customHeight="1">
      <c r="A10" s="89" t="s">
        <v>16</v>
      </c>
      <c r="B10" s="51" t="s">
        <v>54</v>
      </c>
      <c r="C10" s="17"/>
      <c r="D10" s="25"/>
      <c r="E10" s="35"/>
      <c r="F10" s="35"/>
      <c r="G10" s="36"/>
      <c r="H10" s="18"/>
      <c r="I10" s="18"/>
      <c r="J10" s="18"/>
      <c r="K10" s="24"/>
      <c r="L10" s="63"/>
      <c r="M10" s="63"/>
      <c r="N10" s="63"/>
      <c r="O10" s="69"/>
    </row>
    <row r="11" spans="1:16" s="21" customFormat="1" ht="152.25" customHeight="1">
      <c r="A11" s="89" t="s">
        <v>55</v>
      </c>
      <c r="B11" s="52" t="s">
        <v>57</v>
      </c>
      <c r="C11" s="74" t="s">
        <v>143</v>
      </c>
      <c r="D11" s="87" t="s">
        <v>207</v>
      </c>
      <c r="E11" s="37" t="s">
        <v>18</v>
      </c>
      <c r="F11" s="38">
        <v>1</v>
      </c>
      <c r="G11" s="39">
        <v>1</v>
      </c>
      <c r="H11" s="20"/>
      <c r="I11" s="20">
        <f>F11*1</f>
        <v>1</v>
      </c>
      <c r="J11" s="20"/>
      <c r="K11" s="24">
        <v>96000</v>
      </c>
      <c r="L11" s="64">
        <f>H11*K11</f>
        <v>0</v>
      </c>
      <c r="M11" s="64">
        <f>I11*K11</f>
        <v>96000</v>
      </c>
      <c r="N11" s="64">
        <f>J11*K11</f>
        <v>0</v>
      </c>
      <c r="O11" s="72">
        <f>(H11*L67+I11*M67+J11*N67)-(L67+M67+N67)*F11</f>
        <v>0</v>
      </c>
      <c r="P11" s="83"/>
    </row>
    <row r="12" spans="1:16" s="21" customFormat="1" ht="55.5" customHeight="1">
      <c r="A12" s="89" t="s">
        <v>56</v>
      </c>
      <c r="B12" s="52" t="s">
        <v>58</v>
      </c>
      <c r="C12" s="74" t="s">
        <v>144</v>
      </c>
      <c r="D12" s="78" t="s">
        <v>184</v>
      </c>
      <c r="E12" s="37" t="s">
        <v>18</v>
      </c>
      <c r="F12" s="38">
        <v>10</v>
      </c>
      <c r="G12" s="39">
        <v>5</v>
      </c>
      <c r="H12" s="20"/>
      <c r="I12" s="20">
        <f aca="true" t="shared" si="0" ref="I12:I52">F12*1</f>
        <v>10</v>
      </c>
      <c r="J12" s="20"/>
      <c r="K12" s="24">
        <v>1300</v>
      </c>
      <c r="L12" s="64">
        <f aca="true" t="shared" si="1" ref="L12:L64">H12*K12</f>
        <v>0</v>
      </c>
      <c r="M12" s="64">
        <f aca="true" t="shared" si="2" ref="M12:M65">I12*K12</f>
        <v>13000</v>
      </c>
      <c r="N12" s="64">
        <f aca="true" t="shared" si="3" ref="N12:N65">J12*K12</f>
        <v>0</v>
      </c>
      <c r="O12" s="72">
        <f>(H12*L67+I12*M67+J12*N67)-(L67+M67+N67)*F12</f>
        <v>0</v>
      </c>
      <c r="P12" s="83"/>
    </row>
    <row r="13" spans="1:15" ht="15" customHeight="1">
      <c r="A13" s="89" t="s">
        <v>19</v>
      </c>
      <c r="B13" s="51" t="s">
        <v>60</v>
      </c>
      <c r="C13" s="17"/>
      <c r="D13" s="79"/>
      <c r="E13" s="35"/>
      <c r="F13" s="35"/>
      <c r="G13" s="36"/>
      <c r="H13" s="18"/>
      <c r="I13" s="20">
        <f t="shared" si="0"/>
        <v>0</v>
      </c>
      <c r="J13" s="18"/>
      <c r="K13" s="24"/>
      <c r="L13" s="64"/>
      <c r="M13" s="64"/>
      <c r="N13" s="64"/>
      <c r="O13" s="72"/>
    </row>
    <row r="14" spans="1:15" ht="101.25" customHeight="1">
      <c r="A14" s="89" t="s">
        <v>59</v>
      </c>
      <c r="B14" s="53" t="s">
        <v>17</v>
      </c>
      <c r="C14" s="75" t="s">
        <v>145</v>
      </c>
      <c r="D14" s="79" t="s">
        <v>216</v>
      </c>
      <c r="E14" s="35" t="s">
        <v>18</v>
      </c>
      <c r="F14" s="35">
        <v>1</v>
      </c>
      <c r="G14" s="36">
        <v>1</v>
      </c>
      <c r="H14" s="18"/>
      <c r="I14" s="20">
        <f t="shared" si="0"/>
        <v>1</v>
      </c>
      <c r="J14" s="18"/>
      <c r="K14" s="24">
        <v>21263</v>
      </c>
      <c r="L14" s="64">
        <f t="shared" si="1"/>
        <v>0</v>
      </c>
      <c r="M14" s="64">
        <f t="shared" si="2"/>
        <v>21263</v>
      </c>
      <c r="N14" s="64">
        <f t="shared" si="3"/>
        <v>0</v>
      </c>
      <c r="O14" s="72">
        <f>(H14*L67+I14*M67+J14*N67)-(L67+M67+N67)*F14</f>
        <v>0</v>
      </c>
    </row>
    <row r="15" spans="1:16" s="21" customFormat="1" ht="384.75" customHeight="1">
      <c r="A15" s="89" t="s">
        <v>61</v>
      </c>
      <c r="B15" s="53" t="s">
        <v>47</v>
      </c>
      <c r="C15" s="86" t="s">
        <v>146</v>
      </c>
      <c r="D15" s="79" t="s">
        <v>217</v>
      </c>
      <c r="E15" s="35" t="s">
        <v>18</v>
      </c>
      <c r="F15" s="35">
        <v>10</v>
      </c>
      <c r="G15" s="36">
        <v>5</v>
      </c>
      <c r="H15" s="18"/>
      <c r="I15" s="20">
        <f t="shared" si="0"/>
        <v>10</v>
      </c>
      <c r="J15" s="18"/>
      <c r="K15" s="24">
        <v>37562.1</v>
      </c>
      <c r="L15" s="64">
        <f t="shared" si="1"/>
        <v>0</v>
      </c>
      <c r="M15" s="64">
        <f t="shared" si="2"/>
        <v>375621</v>
      </c>
      <c r="N15" s="64">
        <f t="shared" si="3"/>
        <v>0</v>
      </c>
      <c r="O15" s="72">
        <f>(H15*L67+I15*M67+J15*N67)-(L67+M67+N67)*F15</f>
        <v>0</v>
      </c>
      <c r="P15" s="83"/>
    </row>
    <row r="16" spans="1:16" s="21" customFormat="1" ht="15" customHeight="1">
      <c r="A16" s="89" t="s">
        <v>20</v>
      </c>
      <c r="B16" s="54" t="s">
        <v>62</v>
      </c>
      <c r="C16" s="19"/>
      <c r="D16" s="79"/>
      <c r="E16" s="37"/>
      <c r="F16" s="38"/>
      <c r="G16" s="39"/>
      <c r="H16" s="20"/>
      <c r="I16" s="20">
        <f t="shared" si="0"/>
        <v>0</v>
      </c>
      <c r="J16" s="20"/>
      <c r="K16" s="24"/>
      <c r="L16" s="64"/>
      <c r="M16" s="64"/>
      <c r="N16" s="64"/>
      <c r="O16" s="72"/>
      <c r="P16" s="83"/>
    </row>
    <row r="17" spans="1:16" s="21" customFormat="1" ht="78" customHeight="1">
      <c r="A17" s="89" t="s">
        <v>63</v>
      </c>
      <c r="B17" s="55" t="s">
        <v>22</v>
      </c>
      <c r="C17" s="74" t="s">
        <v>147</v>
      </c>
      <c r="D17" s="79" t="s">
        <v>203</v>
      </c>
      <c r="E17" s="37" t="s">
        <v>18</v>
      </c>
      <c r="F17" s="40">
        <v>2</v>
      </c>
      <c r="G17" s="41">
        <v>1</v>
      </c>
      <c r="H17" s="22"/>
      <c r="I17" s="20">
        <f t="shared" si="0"/>
        <v>2</v>
      </c>
      <c r="J17" s="22"/>
      <c r="K17" s="24">
        <v>2800</v>
      </c>
      <c r="L17" s="64">
        <f t="shared" si="1"/>
        <v>0</v>
      </c>
      <c r="M17" s="64">
        <f t="shared" si="2"/>
        <v>5600</v>
      </c>
      <c r="N17" s="64">
        <f t="shared" si="3"/>
        <v>0</v>
      </c>
      <c r="O17" s="72">
        <f>(H17*L67+I17*M67+J17*N67)-(L67+M67+N67)*F17</f>
        <v>0</v>
      </c>
      <c r="P17" s="83"/>
    </row>
    <row r="18" spans="1:16" s="21" customFormat="1" ht="75">
      <c r="A18" s="89" t="s">
        <v>64</v>
      </c>
      <c r="B18" s="55" t="s">
        <v>23</v>
      </c>
      <c r="C18" s="74" t="s">
        <v>148</v>
      </c>
      <c r="D18" s="79" t="s">
        <v>176</v>
      </c>
      <c r="E18" s="37" t="s">
        <v>18</v>
      </c>
      <c r="F18" s="40">
        <v>1</v>
      </c>
      <c r="G18" s="41">
        <v>1</v>
      </c>
      <c r="H18" s="22"/>
      <c r="I18" s="20">
        <f t="shared" si="0"/>
        <v>1</v>
      </c>
      <c r="J18" s="22"/>
      <c r="K18" s="24">
        <v>475</v>
      </c>
      <c r="L18" s="64">
        <f t="shared" si="1"/>
        <v>0</v>
      </c>
      <c r="M18" s="64">
        <f t="shared" si="2"/>
        <v>475</v>
      </c>
      <c r="N18" s="64">
        <f t="shared" si="3"/>
        <v>0</v>
      </c>
      <c r="O18" s="72">
        <f>(H18*L67+I18*M67+J18*N67)-(L67+M67+N67)*F18</f>
        <v>0</v>
      </c>
      <c r="P18" s="83"/>
    </row>
    <row r="19" spans="1:16" s="21" customFormat="1" ht="75">
      <c r="A19" s="89" t="s">
        <v>65</v>
      </c>
      <c r="B19" s="56" t="s">
        <v>24</v>
      </c>
      <c r="C19" s="74" t="s">
        <v>149</v>
      </c>
      <c r="D19" s="79" t="s">
        <v>189</v>
      </c>
      <c r="E19" s="37" t="s">
        <v>18</v>
      </c>
      <c r="F19" s="40">
        <v>1</v>
      </c>
      <c r="G19" s="41">
        <v>1</v>
      </c>
      <c r="H19" s="22"/>
      <c r="I19" s="20">
        <f t="shared" si="0"/>
        <v>1</v>
      </c>
      <c r="J19" s="22"/>
      <c r="K19" s="24">
        <v>950</v>
      </c>
      <c r="L19" s="64">
        <f t="shared" si="1"/>
        <v>0</v>
      </c>
      <c r="M19" s="64">
        <f t="shared" si="2"/>
        <v>950</v>
      </c>
      <c r="N19" s="64">
        <f t="shared" si="3"/>
        <v>0</v>
      </c>
      <c r="O19" s="72">
        <f>(H19*L67+I19*M67+J19*N67)-(L67+M67+N67)*F19</f>
        <v>0</v>
      </c>
      <c r="P19" s="83"/>
    </row>
    <row r="20" spans="1:16" s="21" customFormat="1" ht="75">
      <c r="A20" s="89" t="s">
        <v>66</v>
      </c>
      <c r="B20" s="55" t="s">
        <v>25</v>
      </c>
      <c r="C20" s="74" t="s">
        <v>150</v>
      </c>
      <c r="D20" s="79" t="s">
        <v>177</v>
      </c>
      <c r="E20" s="37" t="s">
        <v>18</v>
      </c>
      <c r="F20" s="40">
        <v>2</v>
      </c>
      <c r="G20" s="41">
        <v>1</v>
      </c>
      <c r="H20" s="22"/>
      <c r="I20" s="20">
        <f t="shared" si="0"/>
        <v>2</v>
      </c>
      <c r="J20" s="22"/>
      <c r="K20" s="24">
        <v>4750</v>
      </c>
      <c r="L20" s="64">
        <f t="shared" si="1"/>
        <v>0</v>
      </c>
      <c r="M20" s="64">
        <f t="shared" si="2"/>
        <v>9500</v>
      </c>
      <c r="N20" s="64">
        <f t="shared" si="3"/>
        <v>0</v>
      </c>
      <c r="O20" s="72">
        <f>(H20*L67+I20*M67+J20*N67)-(L67+M67+N67)*F20</f>
        <v>0</v>
      </c>
      <c r="P20" s="83"/>
    </row>
    <row r="21" spans="1:16" s="21" customFormat="1" ht="60">
      <c r="A21" s="89" t="s">
        <v>67</v>
      </c>
      <c r="B21" s="55" t="s">
        <v>70</v>
      </c>
      <c r="C21" s="74" t="s">
        <v>151</v>
      </c>
      <c r="D21" s="79" t="s">
        <v>187</v>
      </c>
      <c r="E21" s="37" t="s">
        <v>18</v>
      </c>
      <c r="F21" s="40">
        <v>3</v>
      </c>
      <c r="G21" s="41">
        <v>2</v>
      </c>
      <c r="H21" s="22"/>
      <c r="I21" s="20">
        <f t="shared" si="0"/>
        <v>3</v>
      </c>
      <c r="J21" s="22"/>
      <c r="K21" s="24">
        <v>1080</v>
      </c>
      <c r="L21" s="64">
        <f t="shared" si="1"/>
        <v>0</v>
      </c>
      <c r="M21" s="64">
        <f t="shared" si="2"/>
        <v>3240</v>
      </c>
      <c r="N21" s="64">
        <f t="shared" si="3"/>
        <v>0</v>
      </c>
      <c r="O21" s="72">
        <f>(H21*L67+I21*M67+J21*N67)-(L67+M67+N67)*F21</f>
        <v>0</v>
      </c>
      <c r="P21" s="83"/>
    </row>
    <row r="22" spans="1:16" s="21" customFormat="1" ht="30">
      <c r="A22" s="89" t="s">
        <v>68</v>
      </c>
      <c r="B22" s="55" t="s">
        <v>69</v>
      </c>
      <c r="C22" s="74" t="s">
        <v>152</v>
      </c>
      <c r="D22" s="78" t="s">
        <v>211</v>
      </c>
      <c r="E22" s="37" t="s">
        <v>18</v>
      </c>
      <c r="F22" s="40">
        <v>3</v>
      </c>
      <c r="G22" s="41">
        <v>2</v>
      </c>
      <c r="H22" s="22"/>
      <c r="I22" s="20">
        <f t="shared" si="0"/>
        <v>3</v>
      </c>
      <c r="J22" s="22"/>
      <c r="K22" s="24">
        <v>137</v>
      </c>
      <c r="L22" s="64">
        <f t="shared" si="1"/>
        <v>0</v>
      </c>
      <c r="M22" s="64">
        <f t="shared" si="2"/>
        <v>411</v>
      </c>
      <c r="N22" s="64">
        <f t="shared" si="3"/>
        <v>0</v>
      </c>
      <c r="O22" s="72">
        <f>(H22*L67+I22*M67+J22*N67)-(L67+M67+N67)*F22</f>
        <v>0</v>
      </c>
      <c r="P22" s="83"/>
    </row>
    <row r="23" spans="1:16" s="21" customFormat="1" ht="125.25" customHeight="1">
      <c r="A23" s="89" t="s">
        <v>71</v>
      </c>
      <c r="B23" s="55" t="s">
        <v>26</v>
      </c>
      <c r="C23" s="76" t="s">
        <v>195</v>
      </c>
      <c r="D23" s="79" t="s">
        <v>196</v>
      </c>
      <c r="E23" s="37" t="s">
        <v>18</v>
      </c>
      <c r="F23" s="40">
        <v>3</v>
      </c>
      <c r="G23" s="41">
        <v>2</v>
      </c>
      <c r="H23" s="22"/>
      <c r="I23" s="20">
        <f t="shared" si="0"/>
        <v>3</v>
      </c>
      <c r="J23" s="22"/>
      <c r="K23" s="24">
        <v>2750</v>
      </c>
      <c r="L23" s="64">
        <f t="shared" si="1"/>
        <v>0</v>
      </c>
      <c r="M23" s="64">
        <f t="shared" si="2"/>
        <v>8250</v>
      </c>
      <c r="N23" s="64">
        <f t="shared" si="3"/>
        <v>0</v>
      </c>
      <c r="O23" s="72">
        <f>(H23*L67+I23*M67+J23*N67)-(L67+M67+N67)*F23</f>
        <v>0</v>
      </c>
      <c r="P23" s="83"/>
    </row>
    <row r="24" spans="1:16" s="21" customFormat="1" ht="47.25" customHeight="1">
      <c r="A24" s="89" t="s">
        <v>72</v>
      </c>
      <c r="B24" s="55" t="s">
        <v>27</v>
      </c>
      <c r="C24" s="74" t="s">
        <v>153</v>
      </c>
      <c r="D24" s="79" t="s">
        <v>190</v>
      </c>
      <c r="E24" s="37" t="s">
        <v>18</v>
      </c>
      <c r="F24" s="40">
        <v>2</v>
      </c>
      <c r="G24" s="41">
        <v>1</v>
      </c>
      <c r="H24" s="22"/>
      <c r="I24" s="20">
        <f t="shared" si="0"/>
        <v>2</v>
      </c>
      <c r="J24" s="22"/>
      <c r="K24" s="24">
        <v>2100</v>
      </c>
      <c r="L24" s="64">
        <f t="shared" si="1"/>
        <v>0</v>
      </c>
      <c r="M24" s="64">
        <f t="shared" si="2"/>
        <v>4200</v>
      </c>
      <c r="N24" s="64">
        <f t="shared" si="3"/>
        <v>0</v>
      </c>
      <c r="O24" s="72">
        <f>(H24*L67+I24*M67+J24*N67)-(L67+M67+N67)*F24</f>
        <v>0</v>
      </c>
      <c r="P24" s="83"/>
    </row>
    <row r="25" spans="1:16" s="21" customFormat="1" ht="45">
      <c r="A25" s="89" t="s">
        <v>73</v>
      </c>
      <c r="B25" s="55" t="s">
        <v>74</v>
      </c>
      <c r="C25" s="74" t="s">
        <v>154</v>
      </c>
      <c r="D25" s="79" t="s">
        <v>191</v>
      </c>
      <c r="E25" s="37" t="s">
        <v>18</v>
      </c>
      <c r="F25" s="41">
        <v>2</v>
      </c>
      <c r="G25" s="41">
        <v>1</v>
      </c>
      <c r="H25" s="22"/>
      <c r="I25" s="20">
        <f t="shared" si="0"/>
        <v>2</v>
      </c>
      <c r="J25" s="22"/>
      <c r="K25" s="24">
        <v>215</v>
      </c>
      <c r="L25" s="64">
        <f t="shared" si="1"/>
        <v>0</v>
      </c>
      <c r="M25" s="64">
        <f t="shared" si="2"/>
        <v>430</v>
      </c>
      <c r="N25" s="64">
        <f t="shared" si="3"/>
        <v>0</v>
      </c>
      <c r="O25" s="72">
        <f>(H25*L67+I25*M67+J25*N67)-(L67+M67+N67)*F25</f>
        <v>0</v>
      </c>
      <c r="P25" s="83"/>
    </row>
    <row r="26" spans="1:16" s="21" customFormat="1" ht="30">
      <c r="A26" s="89" t="s">
        <v>76</v>
      </c>
      <c r="B26" s="55" t="s">
        <v>75</v>
      </c>
      <c r="C26" s="76" t="s">
        <v>155</v>
      </c>
      <c r="D26" s="79" t="s">
        <v>192</v>
      </c>
      <c r="E26" s="37" t="s">
        <v>18</v>
      </c>
      <c r="F26" s="41">
        <v>5</v>
      </c>
      <c r="G26" s="41">
        <v>3</v>
      </c>
      <c r="H26" s="22"/>
      <c r="I26" s="20">
        <f t="shared" si="0"/>
        <v>5</v>
      </c>
      <c r="J26" s="22"/>
      <c r="K26" s="24">
        <v>290</v>
      </c>
      <c r="L26" s="64">
        <f t="shared" si="1"/>
        <v>0</v>
      </c>
      <c r="M26" s="64">
        <f t="shared" si="2"/>
        <v>1450</v>
      </c>
      <c r="N26" s="64">
        <f t="shared" si="3"/>
        <v>0</v>
      </c>
      <c r="O26" s="72">
        <f>(H26*L67+I26*M67+J26*N67)-(L67+M67+N67)*F26</f>
        <v>0</v>
      </c>
      <c r="P26" s="83"/>
    </row>
    <row r="27" spans="1:16" s="21" customFormat="1" ht="58.5" customHeight="1">
      <c r="A27" s="89" t="s">
        <v>77</v>
      </c>
      <c r="B27" s="55" t="s">
        <v>29</v>
      </c>
      <c r="C27" s="76" t="s">
        <v>156</v>
      </c>
      <c r="D27" s="79" t="s">
        <v>178</v>
      </c>
      <c r="E27" s="37" t="s">
        <v>18</v>
      </c>
      <c r="F27" s="41">
        <v>5</v>
      </c>
      <c r="G27" s="41">
        <v>3</v>
      </c>
      <c r="H27" s="22"/>
      <c r="I27" s="20">
        <f t="shared" si="0"/>
        <v>5</v>
      </c>
      <c r="J27" s="22"/>
      <c r="K27" s="24">
        <v>365</v>
      </c>
      <c r="L27" s="64">
        <f t="shared" si="1"/>
        <v>0</v>
      </c>
      <c r="M27" s="64">
        <f t="shared" si="2"/>
        <v>1825</v>
      </c>
      <c r="N27" s="64">
        <f t="shared" si="3"/>
        <v>0</v>
      </c>
      <c r="O27" s="72">
        <f>(H27*L67+I27*M67+J27*N67)-(L67+M67+N67)*F27</f>
        <v>0</v>
      </c>
      <c r="P27" s="83"/>
    </row>
    <row r="28" spans="1:16" s="21" customFormat="1" ht="30">
      <c r="A28" s="89" t="s">
        <v>78</v>
      </c>
      <c r="B28" s="55" t="s">
        <v>79</v>
      </c>
      <c r="C28" s="76" t="s">
        <v>157</v>
      </c>
      <c r="D28" s="78" t="s">
        <v>193</v>
      </c>
      <c r="E28" s="37" t="s">
        <v>18</v>
      </c>
      <c r="F28" s="41">
        <v>5</v>
      </c>
      <c r="G28" s="41">
        <v>3</v>
      </c>
      <c r="H28" s="22"/>
      <c r="I28" s="20">
        <f t="shared" si="0"/>
        <v>5</v>
      </c>
      <c r="J28" s="22"/>
      <c r="K28" s="24">
        <v>100</v>
      </c>
      <c r="L28" s="64">
        <f t="shared" si="1"/>
        <v>0</v>
      </c>
      <c r="M28" s="64">
        <f t="shared" si="2"/>
        <v>500</v>
      </c>
      <c r="N28" s="64">
        <f t="shared" si="3"/>
        <v>0</v>
      </c>
      <c r="O28" s="72">
        <f>(H28*L67+I28*M67+J28*N67)-(L67+M67+N67)*F28</f>
        <v>0</v>
      </c>
      <c r="P28" s="83"/>
    </row>
    <row r="29" spans="1:16" s="21" customFormat="1" ht="15" customHeight="1">
      <c r="A29" s="89" t="s">
        <v>21</v>
      </c>
      <c r="B29" s="57" t="s">
        <v>80</v>
      </c>
      <c r="C29" s="19"/>
      <c r="D29" s="79"/>
      <c r="E29" s="37"/>
      <c r="F29" s="38"/>
      <c r="G29" s="39"/>
      <c r="H29" s="20"/>
      <c r="I29" s="20">
        <f t="shared" si="0"/>
        <v>0</v>
      </c>
      <c r="J29" s="20"/>
      <c r="K29" s="24"/>
      <c r="L29" s="64"/>
      <c r="M29" s="64"/>
      <c r="N29" s="64"/>
      <c r="O29" s="72"/>
      <c r="P29" s="83"/>
    </row>
    <row r="30" spans="1:16" s="21" customFormat="1" ht="120">
      <c r="A30" s="89" t="s">
        <v>83</v>
      </c>
      <c r="B30" s="55" t="s">
        <v>28</v>
      </c>
      <c r="C30" s="75" t="s">
        <v>158</v>
      </c>
      <c r="D30" s="79" t="s">
        <v>212</v>
      </c>
      <c r="E30" s="37" t="s">
        <v>15</v>
      </c>
      <c r="F30" s="40">
        <v>1</v>
      </c>
      <c r="G30" s="41">
        <v>1</v>
      </c>
      <c r="H30" s="22"/>
      <c r="I30" s="20">
        <f t="shared" si="0"/>
        <v>1</v>
      </c>
      <c r="J30" s="22"/>
      <c r="K30" s="24">
        <v>59800</v>
      </c>
      <c r="L30" s="64">
        <f t="shared" si="1"/>
        <v>0</v>
      </c>
      <c r="M30" s="64">
        <f t="shared" si="2"/>
        <v>59800</v>
      </c>
      <c r="N30" s="64">
        <f t="shared" si="3"/>
        <v>0</v>
      </c>
      <c r="O30" s="72">
        <f>(H30*L67+I30*M67+J30*N67)-(L67+M67+N67)*F30</f>
        <v>0</v>
      </c>
      <c r="P30" s="83"/>
    </row>
    <row r="31" spans="1:16" s="21" customFormat="1" ht="276" customHeight="1">
      <c r="A31" s="89" t="s">
        <v>84</v>
      </c>
      <c r="B31" s="58" t="s">
        <v>81</v>
      </c>
      <c r="C31" s="77" t="s">
        <v>159</v>
      </c>
      <c r="D31" s="78" t="s">
        <v>215</v>
      </c>
      <c r="E31" s="37" t="s">
        <v>18</v>
      </c>
      <c r="F31" s="40">
        <v>1</v>
      </c>
      <c r="G31" s="41">
        <v>1</v>
      </c>
      <c r="H31" s="22"/>
      <c r="I31" s="20">
        <f t="shared" si="0"/>
        <v>1</v>
      </c>
      <c r="J31" s="22"/>
      <c r="K31" s="24">
        <v>96800</v>
      </c>
      <c r="L31" s="64">
        <f t="shared" si="1"/>
        <v>0</v>
      </c>
      <c r="M31" s="64">
        <f t="shared" si="2"/>
        <v>96800</v>
      </c>
      <c r="N31" s="64">
        <f t="shared" si="3"/>
        <v>0</v>
      </c>
      <c r="O31" s="72">
        <f>(H31*L67+I31*M67+J31*N67)-(L67+M67+N67)*F31</f>
        <v>0</v>
      </c>
      <c r="P31" s="83"/>
    </row>
    <row r="32" spans="1:16" s="21" customFormat="1" ht="60">
      <c r="A32" s="89" t="s">
        <v>85</v>
      </c>
      <c r="B32" s="58" t="s">
        <v>82</v>
      </c>
      <c r="C32" s="75" t="s">
        <v>160</v>
      </c>
      <c r="D32" s="79" t="s">
        <v>214</v>
      </c>
      <c r="E32" s="37" t="s">
        <v>18</v>
      </c>
      <c r="F32" s="40">
        <v>1</v>
      </c>
      <c r="G32" s="41">
        <v>1</v>
      </c>
      <c r="H32" s="22"/>
      <c r="I32" s="20">
        <f t="shared" si="0"/>
        <v>1</v>
      </c>
      <c r="J32" s="22"/>
      <c r="K32" s="24">
        <v>7000</v>
      </c>
      <c r="L32" s="64">
        <f t="shared" si="1"/>
        <v>0</v>
      </c>
      <c r="M32" s="64">
        <f t="shared" si="2"/>
        <v>7000</v>
      </c>
      <c r="N32" s="64">
        <f t="shared" si="3"/>
        <v>0</v>
      </c>
      <c r="O32" s="72">
        <f>(H32*L67+I32*M67+J32*N67)-(L67+M67+N67)*F32</f>
        <v>0</v>
      </c>
      <c r="P32" s="83"/>
    </row>
    <row r="33" spans="1:16" s="21" customFormat="1" ht="213" customHeight="1">
      <c r="A33" s="89" t="s">
        <v>86</v>
      </c>
      <c r="B33" s="55" t="s">
        <v>89</v>
      </c>
      <c r="C33" s="75" t="s">
        <v>161</v>
      </c>
      <c r="D33" s="79" t="s">
        <v>179</v>
      </c>
      <c r="E33" s="37" t="s">
        <v>18</v>
      </c>
      <c r="F33" s="40">
        <v>1</v>
      </c>
      <c r="G33" s="41">
        <v>1</v>
      </c>
      <c r="H33" s="22"/>
      <c r="I33" s="20">
        <f t="shared" si="0"/>
        <v>1</v>
      </c>
      <c r="J33" s="22"/>
      <c r="K33" s="24">
        <v>62600</v>
      </c>
      <c r="L33" s="64">
        <f t="shared" si="1"/>
        <v>0</v>
      </c>
      <c r="M33" s="64">
        <f t="shared" si="2"/>
        <v>62600</v>
      </c>
      <c r="N33" s="64">
        <f t="shared" si="3"/>
        <v>0</v>
      </c>
      <c r="O33" s="72">
        <f>(H33*L67+I33*M67+J33*N67)-(L67+M67+N67)*F33</f>
        <v>0</v>
      </c>
      <c r="P33" s="83"/>
    </row>
    <row r="34" spans="1:16" s="21" customFormat="1" ht="213.75" customHeight="1">
      <c r="A34" s="89" t="s">
        <v>87</v>
      </c>
      <c r="B34" s="55" t="s">
        <v>90</v>
      </c>
      <c r="C34" s="75" t="s">
        <v>162</v>
      </c>
      <c r="D34" s="79" t="s">
        <v>204</v>
      </c>
      <c r="E34" s="37" t="s">
        <v>18</v>
      </c>
      <c r="F34" s="40">
        <v>3</v>
      </c>
      <c r="G34" s="41">
        <v>2</v>
      </c>
      <c r="H34" s="22"/>
      <c r="I34" s="20">
        <f t="shared" si="0"/>
        <v>3</v>
      </c>
      <c r="J34" s="22"/>
      <c r="K34" s="24">
        <v>18250</v>
      </c>
      <c r="L34" s="64">
        <f t="shared" si="1"/>
        <v>0</v>
      </c>
      <c r="M34" s="64">
        <f t="shared" si="2"/>
        <v>54750</v>
      </c>
      <c r="N34" s="64">
        <f t="shared" si="3"/>
        <v>0</v>
      </c>
      <c r="O34" s="72">
        <f>(H34*L67+I34*M67+J34*N67)-(L67+M67+N67)*F34</f>
        <v>0</v>
      </c>
      <c r="P34" s="83"/>
    </row>
    <row r="35" spans="1:16" s="21" customFormat="1" ht="111.75" customHeight="1">
      <c r="A35" s="89" t="s">
        <v>88</v>
      </c>
      <c r="B35" s="55" t="s">
        <v>91</v>
      </c>
      <c r="C35" s="77" t="s">
        <v>163</v>
      </c>
      <c r="D35" s="79" t="s">
        <v>188</v>
      </c>
      <c r="E35" s="37" t="s">
        <v>18</v>
      </c>
      <c r="F35" s="40">
        <v>1</v>
      </c>
      <c r="G35" s="41">
        <v>1</v>
      </c>
      <c r="H35" s="22"/>
      <c r="I35" s="20">
        <f t="shared" si="0"/>
        <v>1</v>
      </c>
      <c r="J35" s="22"/>
      <c r="K35" s="24">
        <v>15000</v>
      </c>
      <c r="L35" s="64">
        <f t="shared" si="1"/>
        <v>0</v>
      </c>
      <c r="M35" s="64">
        <f t="shared" si="2"/>
        <v>15000</v>
      </c>
      <c r="N35" s="64">
        <f t="shared" si="3"/>
        <v>0</v>
      </c>
      <c r="O35" s="72">
        <f>(H35*L67+I35*M67+J35*N67)-(L67+M67+N67)*F35</f>
        <v>0</v>
      </c>
      <c r="P35" s="83"/>
    </row>
    <row r="36" spans="1:16" s="21" customFormat="1" ht="110.25" customHeight="1">
      <c r="A36" s="89" t="s">
        <v>93</v>
      </c>
      <c r="B36" s="55" t="s">
        <v>92</v>
      </c>
      <c r="C36" s="77" t="s">
        <v>164</v>
      </c>
      <c r="D36" s="79" t="s">
        <v>209</v>
      </c>
      <c r="E36" s="37" t="s">
        <v>18</v>
      </c>
      <c r="F36" s="40">
        <v>3</v>
      </c>
      <c r="G36" s="41">
        <v>2</v>
      </c>
      <c r="H36" s="22"/>
      <c r="I36" s="20">
        <f t="shared" si="0"/>
        <v>3</v>
      </c>
      <c r="J36" s="22"/>
      <c r="K36" s="24">
        <v>17000</v>
      </c>
      <c r="L36" s="64">
        <f t="shared" si="1"/>
        <v>0</v>
      </c>
      <c r="M36" s="64">
        <f t="shared" si="2"/>
        <v>51000</v>
      </c>
      <c r="N36" s="64">
        <f t="shared" si="3"/>
        <v>0</v>
      </c>
      <c r="O36" s="72">
        <f>(H36*L67+I36*M67+J36*N67)-(L67+M67+N67)*F36</f>
        <v>0</v>
      </c>
      <c r="P36" s="83"/>
    </row>
    <row r="37" spans="1:16" s="21" customFormat="1" ht="15">
      <c r="A37" s="88" t="s">
        <v>3</v>
      </c>
      <c r="B37" s="50" t="s">
        <v>94</v>
      </c>
      <c r="C37" s="17"/>
      <c r="D37" s="79"/>
      <c r="E37" s="37"/>
      <c r="F37" s="38"/>
      <c r="G37" s="39"/>
      <c r="H37" s="20"/>
      <c r="I37" s="20">
        <f t="shared" si="0"/>
        <v>0</v>
      </c>
      <c r="J37" s="20"/>
      <c r="K37" s="24"/>
      <c r="L37" s="64"/>
      <c r="M37" s="64"/>
      <c r="N37" s="64"/>
      <c r="O37" s="72"/>
      <c r="P37" s="83"/>
    </row>
    <row r="38" spans="1:16" s="21" customFormat="1" ht="73.5" customHeight="1">
      <c r="A38" s="89" t="s">
        <v>9</v>
      </c>
      <c r="B38" s="55" t="s">
        <v>30</v>
      </c>
      <c r="C38" s="75" t="s">
        <v>165</v>
      </c>
      <c r="D38" s="79" t="s">
        <v>180</v>
      </c>
      <c r="E38" s="37" t="s">
        <v>15</v>
      </c>
      <c r="F38" s="38">
        <v>3</v>
      </c>
      <c r="G38" s="39">
        <v>2</v>
      </c>
      <c r="H38" s="20"/>
      <c r="I38" s="20">
        <f t="shared" si="0"/>
        <v>3</v>
      </c>
      <c r="J38" s="20"/>
      <c r="K38" s="24">
        <v>3590</v>
      </c>
      <c r="L38" s="64">
        <f t="shared" si="1"/>
        <v>0</v>
      </c>
      <c r="M38" s="64">
        <f t="shared" si="2"/>
        <v>10770</v>
      </c>
      <c r="N38" s="64">
        <f t="shared" si="3"/>
        <v>0</v>
      </c>
      <c r="O38" s="72">
        <f>(H38*L67+I38*M67+J38*N67)-(L67+M67+N67)*F38</f>
        <v>0</v>
      </c>
      <c r="P38" s="83"/>
    </row>
    <row r="39" spans="1:16" s="21" customFormat="1" ht="15" customHeight="1">
      <c r="A39" s="88" t="s">
        <v>4</v>
      </c>
      <c r="B39" s="50" t="s">
        <v>95</v>
      </c>
      <c r="C39" s="17"/>
      <c r="D39" s="79"/>
      <c r="E39" s="37"/>
      <c r="F39" s="38"/>
      <c r="G39" s="39"/>
      <c r="H39" s="20"/>
      <c r="I39" s="20">
        <f t="shared" si="0"/>
        <v>0</v>
      </c>
      <c r="J39" s="20"/>
      <c r="K39" s="24"/>
      <c r="L39" s="64"/>
      <c r="M39" s="64"/>
      <c r="N39" s="64"/>
      <c r="O39" s="72"/>
      <c r="P39" s="83"/>
    </row>
    <row r="40" spans="1:16" s="21" customFormat="1" ht="48.75" customHeight="1">
      <c r="A40" s="89" t="s">
        <v>31</v>
      </c>
      <c r="B40" s="56" t="s">
        <v>32</v>
      </c>
      <c r="C40" s="75" t="s">
        <v>166</v>
      </c>
      <c r="D40" s="79" t="s">
        <v>197</v>
      </c>
      <c r="E40" s="37" t="s">
        <v>18</v>
      </c>
      <c r="F40" s="38">
        <v>1</v>
      </c>
      <c r="G40" s="39">
        <v>1</v>
      </c>
      <c r="H40" s="20"/>
      <c r="I40" s="20">
        <f t="shared" si="0"/>
        <v>1</v>
      </c>
      <c r="J40" s="20"/>
      <c r="K40" s="24">
        <v>40000</v>
      </c>
      <c r="L40" s="64">
        <f t="shared" si="1"/>
        <v>0</v>
      </c>
      <c r="M40" s="64">
        <f t="shared" si="2"/>
        <v>40000</v>
      </c>
      <c r="N40" s="64">
        <f t="shared" si="3"/>
        <v>0</v>
      </c>
      <c r="O40" s="72">
        <f>(H40*L67+I40*M67+J40*N67)-(L67+M67+N67)*F40</f>
        <v>0</v>
      </c>
      <c r="P40" s="83"/>
    </row>
    <row r="41" spans="1:16" s="21" customFormat="1" ht="78" customHeight="1">
      <c r="A41" s="89" t="s">
        <v>96</v>
      </c>
      <c r="B41" s="55" t="s">
        <v>99</v>
      </c>
      <c r="C41" s="75" t="s">
        <v>167</v>
      </c>
      <c r="D41" s="79" t="s">
        <v>181</v>
      </c>
      <c r="E41" s="37" t="s">
        <v>18</v>
      </c>
      <c r="F41" s="38">
        <v>2</v>
      </c>
      <c r="G41" s="39">
        <v>1</v>
      </c>
      <c r="H41" s="20"/>
      <c r="I41" s="20">
        <f t="shared" si="0"/>
        <v>2</v>
      </c>
      <c r="J41" s="20"/>
      <c r="K41" s="24">
        <v>1800</v>
      </c>
      <c r="L41" s="64">
        <f t="shared" si="1"/>
        <v>0</v>
      </c>
      <c r="M41" s="64">
        <f t="shared" si="2"/>
        <v>3600</v>
      </c>
      <c r="N41" s="64">
        <f t="shared" si="3"/>
        <v>0</v>
      </c>
      <c r="O41" s="72">
        <f>(H41*L67+I41*M67+J41*N67)-(L67+M67+N67)*F41</f>
        <v>0</v>
      </c>
      <c r="P41" s="83"/>
    </row>
    <row r="42" spans="1:16" s="21" customFormat="1" ht="33.75" customHeight="1">
      <c r="A42" s="89" t="s">
        <v>97</v>
      </c>
      <c r="B42" s="56" t="s">
        <v>33</v>
      </c>
      <c r="C42" s="75" t="s">
        <v>168</v>
      </c>
      <c r="D42" s="79" t="s">
        <v>205</v>
      </c>
      <c r="E42" s="37" t="s">
        <v>18</v>
      </c>
      <c r="F42" s="38">
        <v>1</v>
      </c>
      <c r="G42" s="39">
        <v>1</v>
      </c>
      <c r="H42" s="20"/>
      <c r="I42" s="20">
        <f t="shared" si="0"/>
        <v>1</v>
      </c>
      <c r="J42" s="20"/>
      <c r="K42" s="24">
        <v>1250</v>
      </c>
      <c r="L42" s="64">
        <f t="shared" si="1"/>
        <v>0</v>
      </c>
      <c r="M42" s="64">
        <f t="shared" si="2"/>
        <v>1250</v>
      </c>
      <c r="N42" s="64">
        <f t="shared" si="3"/>
        <v>0</v>
      </c>
      <c r="O42" s="72">
        <f>(H42*L67+I42*M67+J42*N67)-(L67+M67+N67)*F42</f>
        <v>0</v>
      </c>
      <c r="P42" s="83"/>
    </row>
    <row r="43" spans="1:16" s="21" customFormat="1" ht="60.75" customHeight="1">
      <c r="A43" s="89" t="s">
        <v>98</v>
      </c>
      <c r="B43" s="56" t="s">
        <v>34</v>
      </c>
      <c r="C43" s="77" t="s">
        <v>198</v>
      </c>
      <c r="D43" s="79" t="s">
        <v>206</v>
      </c>
      <c r="E43" s="37" t="s">
        <v>18</v>
      </c>
      <c r="F43" s="38">
        <v>1</v>
      </c>
      <c r="G43" s="39">
        <v>1</v>
      </c>
      <c r="H43" s="20"/>
      <c r="I43" s="20">
        <f t="shared" si="0"/>
        <v>1</v>
      </c>
      <c r="J43" s="20"/>
      <c r="K43" s="24">
        <v>950</v>
      </c>
      <c r="L43" s="64">
        <f t="shared" si="1"/>
        <v>0</v>
      </c>
      <c r="M43" s="64">
        <f t="shared" si="2"/>
        <v>950</v>
      </c>
      <c r="N43" s="64">
        <f t="shared" si="3"/>
        <v>0</v>
      </c>
      <c r="O43" s="72">
        <f>(H43*L67+I43*M67+J43*N67)-(L67+M67+N67)*F43</f>
        <v>0</v>
      </c>
      <c r="P43" s="83"/>
    </row>
    <row r="44" spans="1:16" s="21" customFormat="1" ht="15" customHeight="1">
      <c r="A44" s="88" t="s">
        <v>5</v>
      </c>
      <c r="B44" s="50" t="s">
        <v>100</v>
      </c>
      <c r="C44" s="17"/>
      <c r="D44" s="79"/>
      <c r="E44" s="37"/>
      <c r="F44" s="38"/>
      <c r="G44" s="39"/>
      <c r="H44" s="20"/>
      <c r="I44" s="20">
        <f t="shared" si="0"/>
        <v>0</v>
      </c>
      <c r="J44" s="20"/>
      <c r="K44" s="24"/>
      <c r="L44" s="64"/>
      <c r="M44" s="64"/>
      <c r="N44" s="64"/>
      <c r="O44" s="72"/>
      <c r="P44" s="83"/>
    </row>
    <row r="45" spans="1:16" s="21" customFormat="1" ht="75">
      <c r="A45" s="89" t="s">
        <v>35</v>
      </c>
      <c r="B45" s="55" t="s">
        <v>40</v>
      </c>
      <c r="C45" s="75" t="s">
        <v>183</v>
      </c>
      <c r="D45" s="79" t="s">
        <v>194</v>
      </c>
      <c r="E45" s="37" t="s">
        <v>15</v>
      </c>
      <c r="F45" s="38">
        <v>1</v>
      </c>
      <c r="G45" s="39">
        <v>1</v>
      </c>
      <c r="H45" s="20"/>
      <c r="I45" s="20">
        <f t="shared" si="0"/>
        <v>1</v>
      </c>
      <c r="J45" s="20"/>
      <c r="K45" s="24">
        <v>32000</v>
      </c>
      <c r="L45" s="64">
        <f t="shared" si="1"/>
        <v>0</v>
      </c>
      <c r="M45" s="64">
        <f t="shared" si="2"/>
        <v>32000</v>
      </c>
      <c r="N45" s="64">
        <f t="shared" si="3"/>
        <v>0</v>
      </c>
      <c r="O45" s="72">
        <f>(H45*L67+I45*M67+J45*N67)-(L67+M67+N67)*F45</f>
        <v>0</v>
      </c>
      <c r="P45" s="83"/>
    </row>
    <row r="46" spans="1:16" s="21" customFormat="1" ht="95.25" customHeight="1">
      <c r="A46" s="89" t="s">
        <v>36</v>
      </c>
      <c r="B46" s="55" t="s">
        <v>41</v>
      </c>
      <c r="C46" s="75" t="s">
        <v>169</v>
      </c>
      <c r="D46" s="79" t="s">
        <v>182</v>
      </c>
      <c r="E46" s="37" t="s">
        <v>15</v>
      </c>
      <c r="F46" s="38">
        <v>1</v>
      </c>
      <c r="G46" s="39">
        <v>1</v>
      </c>
      <c r="H46" s="20"/>
      <c r="I46" s="20">
        <f t="shared" si="0"/>
        <v>1</v>
      </c>
      <c r="J46" s="20"/>
      <c r="K46" s="24">
        <v>27370</v>
      </c>
      <c r="L46" s="64">
        <f t="shared" si="1"/>
        <v>0</v>
      </c>
      <c r="M46" s="64">
        <f t="shared" si="2"/>
        <v>27370</v>
      </c>
      <c r="N46" s="64">
        <f t="shared" si="3"/>
        <v>0</v>
      </c>
      <c r="O46" s="72">
        <f>(H46*L67+I46*M67+J46*N67)-(L67+M67+N67)*F46</f>
        <v>0</v>
      </c>
      <c r="P46" s="83"/>
    </row>
    <row r="47" spans="1:16" s="21" customFormat="1" ht="78" customHeight="1">
      <c r="A47" s="89" t="s">
        <v>37</v>
      </c>
      <c r="B47" s="55" t="s">
        <v>42</v>
      </c>
      <c r="C47" s="75" t="s">
        <v>170</v>
      </c>
      <c r="D47" s="79" t="s">
        <v>199</v>
      </c>
      <c r="E47" s="37" t="s">
        <v>15</v>
      </c>
      <c r="F47" s="38">
        <v>1</v>
      </c>
      <c r="G47" s="39">
        <v>1</v>
      </c>
      <c r="H47" s="20"/>
      <c r="I47" s="20">
        <f t="shared" si="0"/>
        <v>1</v>
      </c>
      <c r="J47" s="20"/>
      <c r="K47" s="24">
        <v>9020</v>
      </c>
      <c r="L47" s="64">
        <f t="shared" si="1"/>
        <v>0</v>
      </c>
      <c r="M47" s="64">
        <f t="shared" si="2"/>
        <v>9020</v>
      </c>
      <c r="N47" s="64">
        <f t="shared" si="3"/>
        <v>0</v>
      </c>
      <c r="O47" s="72">
        <f>(H47*L67+I47*M67+J47*N67)-(L67+M67+N67)*F47</f>
        <v>0</v>
      </c>
      <c r="P47" s="83"/>
    </row>
    <row r="48" spans="1:16" s="21" customFormat="1" ht="45">
      <c r="A48" s="89" t="s">
        <v>38</v>
      </c>
      <c r="B48" s="56" t="s">
        <v>101</v>
      </c>
      <c r="C48" s="75" t="s">
        <v>171</v>
      </c>
      <c r="D48" s="79" t="s">
        <v>213</v>
      </c>
      <c r="E48" s="37" t="s">
        <v>15</v>
      </c>
      <c r="F48" s="38">
        <v>1</v>
      </c>
      <c r="G48" s="39">
        <v>1</v>
      </c>
      <c r="H48" s="20"/>
      <c r="I48" s="20">
        <f t="shared" si="0"/>
        <v>1</v>
      </c>
      <c r="J48" s="20"/>
      <c r="K48" s="24">
        <v>3750</v>
      </c>
      <c r="L48" s="64">
        <f t="shared" si="1"/>
        <v>0</v>
      </c>
      <c r="M48" s="64">
        <f t="shared" si="2"/>
        <v>3750</v>
      </c>
      <c r="N48" s="64">
        <f t="shared" si="3"/>
        <v>0</v>
      </c>
      <c r="O48" s="72">
        <f>(H48*L67+I48*M67+J48*N67)-(L67+M67+N67)*F48</f>
        <v>0</v>
      </c>
      <c r="P48" s="83"/>
    </row>
    <row r="49" spans="1:16" s="21" customFormat="1" ht="30">
      <c r="A49" s="89" t="s">
        <v>39</v>
      </c>
      <c r="B49" s="56" t="s">
        <v>43</v>
      </c>
      <c r="C49" s="17"/>
      <c r="D49" s="79" t="s">
        <v>200</v>
      </c>
      <c r="E49" s="37" t="s">
        <v>18</v>
      </c>
      <c r="F49" s="38">
        <v>1</v>
      </c>
      <c r="G49" s="39">
        <v>1</v>
      </c>
      <c r="H49" s="20"/>
      <c r="I49" s="20">
        <f t="shared" si="0"/>
        <v>1</v>
      </c>
      <c r="J49" s="20"/>
      <c r="K49" s="24">
        <v>400</v>
      </c>
      <c r="L49" s="64">
        <f t="shared" si="1"/>
        <v>0</v>
      </c>
      <c r="M49" s="64">
        <f t="shared" si="2"/>
        <v>400</v>
      </c>
      <c r="N49" s="64">
        <f t="shared" si="3"/>
        <v>0</v>
      </c>
      <c r="O49" s="72">
        <f>(H49*L67+I49*M67+J49*N67)-(L67+M67+N67)*F49</f>
        <v>0</v>
      </c>
      <c r="P49" s="83"/>
    </row>
    <row r="50" spans="1:16" s="21" customFormat="1" ht="60">
      <c r="A50" s="89" t="s">
        <v>102</v>
      </c>
      <c r="B50" s="55" t="s">
        <v>44</v>
      </c>
      <c r="C50" s="75" t="s">
        <v>172</v>
      </c>
      <c r="D50" s="79" t="s">
        <v>201</v>
      </c>
      <c r="E50" s="37" t="s">
        <v>15</v>
      </c>
      <c r="F50" s="38">
        <v>1</v>
      </c>
      <c r="G50" s="39">
        <v>1</v>
      </c>
      <c r="H50" s="20"/>
      <c r="I50" s="20">
        <f t="shared" si="0"/>
        <v>1</v>
      </c>
      <c r="J50" s="20"/>
      <c r="K50" s="24">
        <v>1188</v>
      </c>
      <c r="L50" s="64">
        <f t="shared" si="1"/>
        <v>0</v>
      </c>
      <c r="M50" s="64">
        <f t="shared" si="2"/>
        <v>1188</v>
      </c>
      <c r="N50" s="64">
        <f t="shared" si="3"/>
        <v>0</v>
      </c>
      <c r="O50" s="72">
        <f>(H50*L67+I50*M67+J50*N67)-(L67+M67+N67)*F50</f>
        <v>0</v>
      </c>
      <c r="P50" s="83"/>
    </row>
    <row r="51" spans="1:16" s="4" customFormat="1" ht="15" customHeight="1">
      <c r="A51" s="88" t="s">
        <v>10</v>
      </c>
      <c r="B51" s="50" t="s">
        <v>6</v>
      </c>
      <c r="C51" s="13"/>
      <c r="D51" s="79"/>
      <c r="E51" s="33"/>
      <c r="F51" s="33"/>
      <c r="G51" s="34"/>
      <c r="H51" s="14"/>
      <c r="I51" s="20">
        <f t="shared" si="0"/>
        <v>0</v>
      </c>
      <c r="J51" s="14"/>
      <c r="K51" s="26"/>
      <c r="L51" s="64"/>
      <c r="M51" s="64"/>
      <c r="N51" s="64"/>
      <c r="O51" s="73"/>
      <c r="P51" s="82"/>
    </row>
    <row r="52" spans="1:16" s="21" customFormat="1" ht="210">
      <c r="A52" s="89" t="s">
        <v>46</v>
      </c>
      <c r="B52" s="53" t="s">
        <v>45</v>
      </c>
      <c r="C52" s="77" t="s">
        <v>208</v>
      </c>
      <c r="D52" s="93" t="s">
        <v>210</v>
      </c>
      <c r="E52" s="37" t="s">
        <v>15</v>
      </c>
      <c r="F52" s="38">
        <v>1</v>
      </c>
      <c r="G52" s="39">
        <v>1</v>
      </c>
      <c r="H52" s="20"/>
      <c r="I52" s="20">
        <f t="shared" si="0"/>
        <v>1</v>
      </c>
      <c r="J52" s="20"/>
      <c r="K52" s="24">
        <v>97097</v>
      </c>
      <c r="L52" s="64">
        <f t="shared" si="1"/>
        <v>0</v>
      </c>
      <c r="M52" s="64">
        <f t="shared" si="2"/>
        <v>97097</v>
      </c>
      <c r="N52" s="64">
        <f t="shared" si="3"/>
        <v>0</v>
      </c>
      <c r="O52" s="72">
        <f>(H52*L67+I52*M67+J52*N67)-(L67+M67+N67)*F52</f>
        <v>0</v>
      </c>
      <c r="P52" s="83"/>
    </row>
    <row r="53" spans="1:16" s="4" customFormat="1" ht="15" customHeight="1">
      <c r="A53" s="88" t="s">
        <v>11</v>
      </c>
      <c r="B53" s="50" t="s">
        <v>104</v>
      </c>
      <c r="C53" s="13"/>
      <c r="D53" s="79"/>
      <c r="E53" s="33"/>
      <c r="F53" s="33"/>
      <c r="G53" s="34"/>
      <c r="H53" s="14"/>
      <c r="I53" s="20"/>
      <c r="J53" s="14"/>
      <c r="K53" s="26"/>
      <c r="L53" s="64"/>
      <c r="M53" s="64"/>
      <c r="N53" s="64"/>
      <c r="O53" s="73"/>
      <c r="P53" s="82"/>
    </row>
    <row r="54" spans="1:16" s="4" customFormat="1" ht="75">
      <c r="A54" s="89" t="s">
        <v>50</v>
      </c>
      <c r="B54" s="59" t="s">
        <v>105</v>
      </c>
      <c r="C54" s="75" t="s">
        <v>173</v>
      </c>
      <c r="D54" s="79" t="s">
        <v>202</v>
      </c>
      <c r="E54" s="36" t="s">
        <v>107</v>
      </c>
      <c r="F54" s="36"/>
      <c r="G54" s="36"/>
      <c r="H54" s="18"/>
      <c r="I54" s="20"/>
      <c r="J54" s="18"/>
      <c r="K54" s="24"/>
      <c r="L54" s="70"/>
      <c r="M54" s="70"/>
      <c r="N54" s="70"/>
      <c r="O54" s="72"/>
      <c r="P54" s="82"/>
    </row>
    <row r="55" spans="1:16" s="4" customFormat="1" ht="77.25" customHeight="1">
      <c r="A55" s="89" t="s">
        <v>108</v>
      </c>
      <c r="B55" s="60" t="s">
        <v>106</v>
      </c>
      <c r="C55" s="77" t="s">
        <v>174</v>
      </c>
      <c r="D55" s="78" t="s">
        <v>218</v>
      </c>
      <c r="E55" s="36" t="s">
        <v>107</v>
      </c>
      <c r="F55" s="36"/>
      <c r="G55" s="36"/>
      <c r="H55" s="18"/>
      <c r="I55" s="20"/>
      <c r="J55" s="18"/>
      <c r="K55" s="24"/>
      <c r="L55" s="70"/>
      <c r="M55" s="70"/>
      <c r="N55" s="70"/>
      <c r="O55" s="72"/>
      <c r="P55" s="94"/>
    </row>
    <row r="56" spans="1:16" s="4" customFormat="1" ht="15" customHeight="1">
      <c r="A56" s="88" t="s">
        <v>12</v>
      </c>
      <c r="B56" s="50" t="s">
        <v>113</v>
      </c>
      <c r="C56" s="25"/>
      <c r="D56" s="79"/>
      <c r="E56" s="34"/>
      <c r="F56" s="34"/>
      <c r="G56" s="34"/>
      <c r="H56" s="14"/>
      <c r="I56" s="20"/>
      <c r="J56" s="14"/>
      <c r="K56" s="26"/>
      <c r="L56" s="64"/>
      <c r="M56" s="64"/>
      <c r="N56" s="64"/>
      <c r="O56" s="73"/>
      <c r="P56" s="82"/>
    </row>
    <row r="57" spans="1:15" ht="15" customHeight="1">
      <c r="A57" s="89" t="s">
        <v>117</v>
      </c>
      <c r="B57" s="53" t="s">
        <v>114</v>
      </c>
      <c r="C57" s="23"/>
      <c r="D57" s="79"/>
      <c r="E57" s="36" t="s">
        <v>15</v>
      </c>
      <c r="F57" s="36">
        <v>1</v>
      </c>
      <c r="G57" s="36">
        <v>1</v>
      </c>
      <c r="H57" s="18"/>
      <c r="I57" s="20"/>
      <c r="J57" s="18"/>
      <c r="K57" s="24"/>
      <c r="L57" s="64">
        <f t="shared" si="1"/>
        <v>0</v>
      </c>
      <c r="M57" s="64">
        <f t="shared" si="2"/>
        <v>0</v>
      </c>
      <c r="N57" s="64">
        <f t="shared" si="3"/>
        <v>0</v>
      </c>
      <c r="O57" s="72">
        <f>(H57*L67+I57*M67+J57*N67)-(L67+M67+N67)*F57</f>
        <v>-42</v>
      </c>
    </row>
    <row r="58" spans="1:15" ht="30">
      <c r="A58" s="89" t="s">
        <v>124</v>
      </c>
      <c r="B58" s="61" t="s">
        <v>115</v>
      </c>
      <c r="C58" s="23"/>
      <c r="D58" s="79"/>
      <c r="E58" s="36" t="s">
        <v>15</v>
      </c>
      <c r="F58" s="36">
        <v>1</v>
      </c>
      <c r="G58" s="36">
        <v>1</v>
      </c>
      <c r="H58" s="18"/>
      <c r="I58" s="20"/>
      <c r="J58" s="18"/>
      <c r="K58" s="24"/>
      <c r="L58" s="64">
        <f t="shared" si="1"/>
        <v>0</v>
      </c>
      <c r="M58" s="64">
        <f t="shared" si="2"/>
        <v>0</v>
      </c>
      <c r="N58" s="64">
        <f t="shared" si="3"/>
        <v>0</v>
      </c>
      <c r="O58" s="72">
        <f>(H58*L67+I58*M67+J58*N67)-(L67+M67+N67)*F58</f>
        <v>-42</v>
      </c>
    </row>
    <row r="59" spans="1:15" ht="42.75" customHeight="1">
      <c r="A59" s="89" t="s">
        <v>125</v>
      </c>
      <c r="B59" s="61" t="s">
        <v>116</v>
      </c>
      <c r="C59" s="23"/>
      <c r="D59" s="78"/>
      <c r="E59" s="36" t="s">
        <v>18</v>
      </c>
      <c r="F59" s="36">
        <v>1</v>
      </c>
      <c r="G59" s="36">
        <v>1</v>
      </c>
      <c r="H59" s="18"/>
      <c r="I59" s="20"/>
      <c r="J59" s="18"/>
      <c r="K59" s="24"/>
      <c r="L59" s="64">
        <f t="shared" si="1"/>
        <v>0</v>
      </c>
      <c r="M59" s="64">
        <f t="shared" si="2"/>
        <v>0</v>
      </c>
      <c r="N59" s="64">
        <f t="shared" si="3"/>
        <v>0</v>
      </c>
      <c r="O59" s="72">
        <f>(H59*L67+I59*M67+J59*N67)-(L67+M67+N67)*F59</f>
        <v>-42</v>
      </c>
    </row>
    <row r="60" spans="1:15" ht="30">
      <c r="A60" s="89" t="s">
        <v>126</v>
      </c>
      <c r="B60" s="61" t="s">
        <v>118</v>
      </c>
      <c r="C60" s="23"/>
      <c r="D60" s="79"/>
      <c r="E60" s="36" t="s">
        <v>15</v>
      </c>
      <c r="F60" s="36">
        <v>1</v>
      </c>
      <c r="G60" s="36">
        <v>1</v>
      </c>
      <c r="H60" s="18"/>
      <c r="I60" s="20"/>
      <c r="J60" s="18"/>
      <c r="K60" s="24"/>
      <c r="L60" s="64">
        <f t="shared" si="1"/>
        <v>0</v>
      </c>
      <c r="M60" s="64">
        <f t="shared" si="2"/>
        <v>0</v>
      </c>
      <c r="N60" s="64">
        <f t="shared" si="3"/>
        <v>0</v>
      </c>
      <c r="O60" s="72">
        <f>(H60*L67+I60*M67+J60*N67)-(L67+M67+N67)*F60</f>
        <v>-42</v>
      </c>
    </row>
    <row r="61" spans="1:15" ht="30">
      <c r="A61" s="89" t="s">
        <v>127</v>
      </c>
      <c r="B61" s="61" t="s">
        <v>119</v>
      </c>
      <c r="C61" s="23"/>
      <c r="D61" s="79"/>
      <c r="E61" s="36" t="s">
        <v>15</v>
      </c>
      <c r="F61" s="36">
        <v>1</v>
      </c>
      <c r="G61" s="36">
        <v>1</v>
      </c>
      <c r="H61" s="18"/>
      <c r="I61" s="20"/>
      <c r="J61" s="18"/>
      <c r="K61" s="24"/>
      <c r="L61" s="64">
        <f t="shared" si="1"/>
        <v>0</v>
      </c>
      <c r="M61" s="64">
        <f t="shared" si="2"/>
        <v>0</v>
      </c>
      <c r="N61" s="64">
        <f t="shared" si="3"/>
        <v>0</v>
      </c>
      <c r="O61" s="72">
        <f>(H61*L67+I61*M67+J61*N67)-(L67+M67+N67)*F61</f>
        <v>-42</v>
      </c>
    </row>
    <row r="62" spans="1:15" ht="29.25" customHeight="1">
      <c r="A62" s="89" t="s">
        <v>128</v>
      </c>
      <c r="B62" s="61" t="s">
        <v>120</v>
      </c>
      <c r="C62" s="23"/>
      <c r="D62" s="79"/>
      <c r="E62" s="36" t="s">
        <v>18</v>
      </c>
      <c r="F62" s="36">
        <v>1</v>
      </c>
      <c r="G62" s="36">
        <v>1</v>
      </c>
      <c r="H62" s="18"/>
      <c r="I62" s="20"/>
      <c r="J62" s="18"/>
      <c r="K62" s="24"/>
      <c r="L62" s="64">
        <f>H62*K62</f>
        <v>0</v>
      </c>
      <c r="M62" s="64">
        <f t="shared" si="2"/>
        <v>0</v>
      </c>
      <c r="N62" s="64">
        <f t="shared" si="3"/>
        <v>0</v>
      </c>
      <c r="O62" s="72">
        <f>(H62*L67+I62*M67+J62*N67)-(L67+M67+N67)*F62</f>
        <v>-42</v>
      </c>
    </row>
    <row r="63" spans="1:15" ht="30">
      <c r="A63" s="89" t="s">
        <v>129</v>
      </c>
      <c r="B63" s="61" t="s">
        <v>121</v>
      </c>
      <c r="C63" s="23"/>
      <c r="D63" s="79"/>
      <c r="E63" s="36" t="s">
        <v>18</v>
      </c>
      <c r="F63" s="36">
        <v>1</v>
      </c>
      <c r="G63" s="36">
        <v>1</v>
      </c>
      <c r="H63" s="18"/>
      <c r="I63" s="20"/>
      <c r="J63" s="18"/>
      <c r="K63" s="24"/>
      <c r="L63" s="64">
        <f t="shared" si="1"/>
        <v>0</v>
      </c>
      <c r="M63" s="64">
        <f t="shared" si="2"/>
        <v>0</v>
      </c>
      <c r="N63" s="64">
        <f t="shared" si="3"/>
        <v>0</v>
      </c>
      <c r="O63" s="72">
        <f>(H63*L67+I63*M67+J63*N67)-(L67+M67+N67)*F63</f>
        <v>-42</v>
      </c>
    </row>
    <row r="64" spans="1:15" ht="15" customHeight="1">
      <c r="A64" s="89" t="s">
        <v>130</v>
      </c>
      <c r="B64" s="61" t="s">
        <v>122</v>
      </c>
      <c r="C64" s="23"/>
      <c r="D64" s="79"/>
      <c r="E64" s="36" t="s">
        <v>15</v>
      </c>
      <c r="F64" s="36">
        <v>1</v>
      </c>
      <c r="G64" s="36">
        <v>1</v>
      </c>
      <c r="H64" s="18"/>
      <c r="I64" s="20"/>
      <c r="J64" s="18"/>
      <c r="K64" s="24"/>
      <c r="L64" s="64">
        <f t="shared" si="1"/>
        <v>0</v>
      </c>
      <c r="M64" s="64">
        <f t="shared" si="2"/>
        <v>0</v>
      </c>
      <c r="N64" s="64">
        <f t="shared" si="3"/>
        <v>0</v>
      </c>
      <c r="O64" s="72">
        <f>(H64*L67+I64*M67+J64*N67)-(L67+M67+N67)*F64</f>
        <v>-42</v>
      </c>
    </row>
    <row r="65" spans="1:16" s="21" customFormat="1" ht="15" customHeight="1">
      <c r="A65" s="89" t="s">
        <v>131</v>
      </c>
      <c r="B65" s="53" t="s">
        <v>123</v>
      </c>
      <c r="C65" s="17"/>
      <c r="D65" s="79"/>
      <c r="E65" s="37" t="s">
        <v>107</v>
      </c>
      <c r="F65" s="38"/>
      <c r="G65" s="39"/>
      <c r="H65" s="20"/>
      <c r="I65" s="20"/>
      <c r="J65" s="20"/>
      <c r="K65" s="24"/>
      <c r="L65" s="64">
        <f>H65*K65</f>
        <v>0</v>
      </c>
      <c r="M65" s="64">
        <f t="shared" si="2"/>
        <v>0</v>
      </c>
      <c r="N65" s="64">
        <f t="shared" si="3"/>
        <v>0</v>
      </c>
      <c r="O65" s="72">
        <f>(H65*L67+I65*M67+J65*N67)-(L67+M67+N67)*F65</f>
        <v>0</v>
      </c>
      <c r="P65" s="83"/>
    </row>
    <row r="66" spans="1:16" s="4" customFormat="1" ht="15" customHeight="1">
      <c r="A66" s="88"/>
      <c r="B66" s="50" t="s">
        <v>48</v>
      </c>
      <c r="C66" s="12"/>
      <c r="D66" s="12"/>
      <c r="E66" s="27"/>
      <c r="F66" s="27"/>
      <c r="G66" s="27"/>
      <c r="H66" s="27"/>
      <c r="I66" s="27"/>
      <c r="J66" s="27"/>
      <c r="K66" s="16"/>
      <c r="L66" s="62">
        <f>SUM(L11:L65)</f>
        <v>0</v>
      </c>
      <c r="M66" s="62">
        <f>SUM(M11:M65)</f>
        <v>1117060</v>
      </c>
      <c r="N66" s="62">
        <f>SUM(N11:N65)</f>
        <v>0</v>
      </c>
      <c r="O66" s="68"/>
      <c r="P66" s="82"/>
    </row>
    <row r="67" spans="1:16" s="4" customFormat="1" ht="30" customHeight="1">
      <c r="A67" s="88"/>
      <c r="B67" s="50" t="s">
        <v>49</v>
      </c>
      <c r="C67" s="12"/>
      <c r="D67" s="12"/>
      <c r="E67" s="27"/>
      <c r="F67" s="27"/>
      <c r="G67" s="27"/>
      <c r="H67" s="27"/>
      <c r="I67" s="27"/>
      <c r="J67" s="27"/>
      <c r="K67" s="16"/>
      <c r="L67" s="15"/>
      <c r="M67" s="26">
        <v>42</v>
      </c>
      <c r="N67" s="26"/>
      <c r="O67" s="71">
        <f>SUM(L67:N67)</f>
        <v>42</v>
      </c>
      <c r="P67" s="82"/>
    </row>
    <row r="68" spans="1:16" s="4" customFormat="1" ht="15" customHeight="1">
      <c r="A68" s="88"/>
      <c r="B68" s="50" t="s">
        <v>141</v>
      </c>
      <c r="C68" s="12"/>
      <c r="D68" s="12"/>
      <c r="E68" s="27"/>
      <c r="F68" s="27"/>
      <c r="G68" s="27"/>
      <c r="H68" s="27"/>
      <c r="I68" s="27"/>
      <c r="J68" s="27"/>
      <c r="K68" s="16"/>
      <c r="L68" s="62">
        <f>L66*L67</f>
        <v>0</v>
      </c>
      <c r="M68" s="62">
        <f>M66*M67</f>
        <v>46916520</v>
      </c>
      <c r="N68" s="62">
        <f>N66*N67</f>
        <v>0</v>
      </c>
      <c r="O68" s="68"/>
      <c r="P68" s="82"/>
    </row>
    <row r="69" spans="1:16" s="4" customFormat="1" ht="14.25">
      <c r="A69" s="88"/>
      <c r="B69" s="50" t="s">
        <v>51</v>
      </c>
      <c r="C69" s="12"/>
      <c r="D69" s="12"/>
      <c r="E69" s="27"/>
      <c r="F69" s="27"/>
      <c r="G69" s="27"/>
      <c r="H69" s="27"/>
      <c r="I69" s="27"/>
      <c r="J69" s="27"/>
      <c r="K69" s="16"/>
      <c r="L69" s="95">
        <f>SUM(L68+M68+N68)</f>
        <v>46916520</v>
      </c>
      <c r="M69" s="96"/>
      <c r="N69" s="97"/>
      <c r="O69" s="68"/>
      <c r="P69" s="82"/>
    </row>
    <row r="70" spans="1:16" s="4" customFormat="1" ht="14.25">
      <c r="A70" s="90"/>
      <c r="B70" s="28"/>
      <c r="C70" s="28"/>
      <c r="D70" s="28"/>
      <c r="E70" s="28"/>
      <c r="F70" s="29"/>
      <c r="G70" s="29"/>
      <c r="H70" s="29"/>
      <c r="I70" s="29"/>
      <c r="J70" s="29"/>
      <c r="K70" s="30"/>
      <c r="L70" s="30"/>
      <c r="M70" s="30"/>
      <c r="N70" s="30"/>
      <c r="O70" s="66"/>
      <c r="P70" s="82"/>
    </row>
    <row r="71" ht="15">
      <c r="A71" s="31" t="s">
        <v>110</v>
      </c>
    </row>
    <row r="72" ht="15">
      <c r="A72" s="31" t="s">
        <v>112</v>
      </c>
    </row>
    <row r="73" ht="15">
      <c r="A73" s="31" t="s">
        <v>52</v>
      </c>
    </row>
    <row r="74" spans="5:13" ht="15.75">
      <c r="E74" s="98" t="s">
        <v>219</v>
      </c>
      <c r="F74" s="99"/>
      <c r="G74" s="99"/>
      <c r="H74" s="99"/>
      <c r="I74" s="99"/>
      <c r="J74" s="99"/>
      <c r="K74" s="100"/>
      <c r="L74" s="100"/>
      <c r="M74" s="100"/>
    </row>
    <row r="75" spans="1:16" s="1" customFormat="1" ht="15">
      <c r="A75" s="91" t="s">
        <v>13</v>
      </c>
      <c r="B75" s="42"/>
      <c r="K75" s="84"/>
      <c r="O75" s="65"/>
      <c r="P75" s="80"/>
    </row>
    <row r="76" spans="1:16" s="1" customFormat="1" ht="15">
      <c r="A76" s="92" t="s">
        <v>185</v>
      </c>
      <c r="B76" s="42"/>
      <c r="K76" s="84"/>
      <c r="O76" s="65"/>
      <c r="P76" s="80"/>
    </row>
    <row r="77" spans="1:16" s="1" customFormat="1" ht="15">
      <c r="A77" s="92" t="s">
        <v>186</v>
      </c>
      <c r="B77" s="42"/>
      <c r="K77" s="84"/>
      <c r="O77" s="65"/>
      <c r="P77" s="80"/>
    </row>
  </sheetData>
  <sheetProtection sheet="1" formatCells="0" formatColumns="0" formatRows="0" insertHyperlinks="0"/>
  <mergeCells count="1">
    <mergeCell ref="L69:N69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0" r:id="rId1"/>
  <ignoredErrors>
    <ignoredError sqref="A11:A12 A14:A15 A17:A24 A25:A28 A30:A36" twoDigitTextYear="1"/>
    <ignoredError sqref="O11:O16 O56:O66 O44:O53 O18:O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Лариса Саблина</cp:lastModifiedBy>
  <cp:lastPrinted>2020-07-16T12:45:40Z</cp:lastPrinted>
  <dcterms:created xsi:type="dcterms:W3CDTF">2019-03-21T08:34:31Z</dcterms:created>
  <dcterms:modified xsi:type="dcterms:W3CDTF">2020-07-16T12:46:41Z</dcterms:modified>
  <cp:category/>
  <cp:version/>
  <cp:contentType/>
  <cp:contentStatus/>
</cp:coreProperties>
</file>